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0" documentId="13_ncr:1_{6511C323-6228-4188-BB05-34630C2B7EBA}" xr6:coauthVersionLast="47" xr6:coauthVersionMax="47" xr10:uidLastSave="{00000000-0000-0000-0000-000000000000}"/>
  <bookViews>
    <workbookView xWindow="-110" yWindow="-110" windowWidth="19420" windowHeight="10300" tabRatio="244" xr2:uid="{00000000-000D-0000-FFFF-FFFF00000000}"/>
  </bookViews>
  <sheets>
    <sheet name="Лист1" sheetId="1" r:id="rId1"/>
  </sheets>
  <definedNames>
    <definedName name="_xlnm._FilterDatabase" localSheetId="0" hidden="1">Лист1!$B$13:$J$329</definedName>
    <definedName name="_xlnm.Print_Area" localSheetId="0">Лист1!$B$1:$J$344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2" i="1" l="1"/>
  <c r="I16" i="1"/>
  <c r="I17" i="1"/>
  <c r="I19" i="1"/>
  <c r="I20" i="1"/>
  <c r="I299" i="1" l="1"/>
  <c r="H50" i="1"/>
  <c r="H49" i="1"/>
  <c r="I146" i="1"/>
  <c r="I145" i="1"/>
  <c r="I144" i="1"/>
  <c r="I143" i="1"/>
  <c r="I142" i="1"/>
  <c r="H141" i="1"/>
  <c r="I140" i="1"/>
  <c r="H139" i="1"/>
  <c r="I101" i="1"/>
  <c r="I100" i="1"/>
  <c r="H99" i="1"/>
  <c r="E132" i="1"/>
  <c r="I132" i="1" s="1"/>
  <c r="E131" i="1"/>
  <c r="I131" i="1" s="1"/>
  <c r="I130" i="1"/>
  <c r="H129" i="1"/>
  <c r="I128" i="1"/>
  <c r="H127" i="1"/>
  <c r="I108" i="1"/>
  <c r="H107" i="1"/>
  <c r="I190" i="1"/>
  <c r="I189" i="1"/>
  <c r="I188" i="1"/>
  <c r="I187" i="1"/>
  <c r="I186" i="1"/>
  <c r="H185" i="1"/>
  <c r="I184" i="1"/>
  <c r="H183" i="1"/>
  <c r="I171" i="1"/>
  <c r="H170" i="1"/>
  <c r="I169" i="1"/>
  <c r="I168" i="1"/>
  <c r="H167" i="1"/>
  <c r="I174" i="1"/>
  <c r="I173" i="1"/>
  <c r="H172" i="1"/>
  <c r="I166" i="1"/>
  <c r="H165" i="1"/>
  <c r="E164" i="1"/>
  <c r="I164" i="1" s="1"/>
  <c r="E163" i="1"/>
  <c r="I163" i="1" s="1"/>
  <c r="I182" i="1"/>
  <c r="I181" i="1"/>
  <c r="I180" i="1"/>
  <c r="I179" i="1"/>
  <c r="I178" i="1"/>
  <c r="H177" i="1"/>
  <c r="I176" i="1"/>
  <c r="H175" i="1"/>
  <c r="I162" i="1"/>
  <c r="H161" i="1"/>
  <c r="I160" i="1"/>
  <c r="H159" i="1"/>
  <c r="I158" i="1"/>
  <c r="I157" i="1"/>
  <c r="I156" i="1"/>
  <c r="I155" i="1"/>
  <c r="I154" i="1"/>
  <c r="I153" i="1"/>
  <c r="I152" i="1"/>
  <c r="H151" i="1"/>
  <c r="I217" i="1"/>
  <c r="E106" i="1"/>
  <c r="H87" i="1"/>
  <c r="J87" i="1" s="1"/>
  <c r="H59" i="1"/>
  <c r="E42" i="1"/>
  <c r="E30" i="1"/>
  <c r="H30" i="1" s="1"/>
  <c r="E31" i="1"/>
  <c r="H33" i="1"/>
  <c r="H37" i="1"/>
  <c r="H29" i="1"/>
  <c r="E26" i="1"/>
  <c r="I24" i="1"/>
  <c r="I23" i="1"/>
  <c r="I22" i="1"/>
  <c r="H21" i="1"/>
  <c r="H18" i="1"/>
  <c r="H15" i="1"/>
  <c r="H35" i="1"/>
  <c r="H34" i="1"/>
  <c r="H28" i="1"/>
  <c r="H32" i="1"/>
  <c r="J183" i="1" l="1"/>
  <c r="J107" i="1"/>
  <c r="J139" i="1"/>
  <c r="J127" i="1"/>
  <c r="J167" i="1"/>
  <c r="J175" i="1"/>
  <c r="J165" i="1"/>
  <c r="J141" i="1"/>
  <c r="J99" i="1"/>
  <c r="J129" i="1"/>
  <c r="J185" i="1"/>
  <c r="J170" i="1"/>
  <c r="J177" i="1"/>
  <c r="J151" i="1"/>
  <c r="J159" i="1"/>
  <c r="J172" i="1"/>
  <c r="J161" i="1"/>
  <c r="J18" i="1"/>
  <c r="J21" i="1"/>
  <c r="J15" i="1"/>
  <c r="H31" i="1"/>
  <c r="H26" i="1"/>
  <c r="H27" i="1"/>
  <c r="H60" i="1"/>
  <c r="I58" i="1"/>
  <c r="H57" i="1"/>
  <c r="H56" i="1"/>
  <c r="H55" i="1"/>
  <c r="H54" i="1"/>
  <c r="H53" i="1"/>
  <c r="H52" i="1"/>
  <c r="H51" i="1"/>
  <c r="H48" i="1"/>
  <c r="H47" i="1"/>
  <c r="H46" i="1"/>
  <c r="H45" i="1"/>
  <c r="H44" i="1"/>
  <c r="H43" i="1"/>
  <c r="H42" i="1"/>
  <c r="H41" i="1"/>
  <c r="H40" i="1"/>
  <c r="H39" i="1"/>
  <c r="H38" i="1"/>
  <c r="H36" i="1"/>
  <c r="I321" i="1" l="1"/>
  <c r="I320" i="1"/>
  <c r="I319" i="1"/>
  <c r="I318" i="1"/>
  <c r="H317" i="1"/>
  <c r="I316" i="1"/>
  <c r="I315" i="1"/>
  <c r="H314" i="1"/>
  <c r="J317" i="1" l="1"/>
  <c r="J314" i="1"/>
  <c r="I301" i="1"/>
  <c r="I300" i="1"/>
  <c r="H297" i="1"/>
  <c r="H286" i="1"/>
  <c r="I285" i="1"/>
  <c r="I282" i="1"/>
  <c r="H226" i="1"/>
  <c r="H119" i="1"/>
  <c r="I238" i="1"/>
  <c r="I313" i="1"/>
  <c r="I312" i="1"/>
  <c r="H311" i="1"/>
  <c r="I310" i="1"/>
  <c r="I309" i="1"/>
  <c r="I308" i="1"/>
  <c r="H307" i="1"/>
  <c r="H306" i="1"/>
  <c r="J306" i="1" s="1"/>
  <c r="I305" i="1"/>
  <c r="I304" i="1"/>
  <c r="I303" i="1"/>
  <c r="H302" i="1"/>
  <c r="I296" i="1"/>
  <c r="H295" i="1"/>
  <c r="I294" i="1"/>
  <c r="H293" i="1"/>
  <c r="I292" i="1"/>
  <c r="I290" i="1"/>
  <c r="I289" i="1"/>
  <c r="H288" i="1"/>
  <c r="H284" i="1"/>
  <c r="I283" i="1"/>
  <c r="H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H266" i="1"/>
  <c r="I265" i="1"/>
  <c r="I264" i="1"/>
  <c r="I263" i="1"/>
  <c r="I262" i="1"/>
  <c r="I261" i="1"/>
  <c r="H260" i="1"/>
  <c r="I259" i="1"/>
  <c r="I258" i="1"/>
  <c r="I257" i="1"/>
  <c r="H256" i="1"/>
  <c r="I255" i="1"/>
  <c r="I254" i="1"/>
  <c r="I253" i="1"/>
  <c r="I252" i="1"/>
  <c r="I251" i="1"/>
  <c r="I250" i="1"/>
  <c r="I249" i="1"/>
  <c r="I248" i="1"/>
  <c r="H247" i="1"/>
  <c r="I246" i="1"/>
  <c r="I245" i="1"/>
  <c r="I244" i="1"/>
  <c r="I243" i="1"/>
  <c r="I242" i="1"/>
  <c r="I241" i="1"/>
  <c r="H240" i="1"/>
  <c r="I239" i="1"/>
  <c r="H236" i="1"/>
  <c r="I235" i="1"/>
  <c r="H234" i="1"/>
  <c r="I233" i="1"/>
  <c r="I232" i="1"/>
  <c r="I231" i="1"/>
  <c r="I230" i="1"/>
  <c r="I229" i="1"/>
  <c r="I228" i="1"/>
  <c r="H227" i="1"/>
  <c r="I196" i="1"/>
  <c r="H195" i="1"/>
  <c r="I205" i="1"/>
  <c r="H207" i="1"/>
  <c r="I215" i="1"/>
  <c r="I214" i="1"/>
  <c r="I213" i="1"/>
  <c r="I212" i="1"/>
  <c r="I211" i="1"/>
  <c r="I210" i="1"/>
  <c r="I209" i="1"/>
  <c r="I208" i="1"/>
  <c r="I149" i="1"/>
  <c r="J286" i="1" l="1"/>
  <c r="J297" i="1"/>
  <c r="J195" i="1"/>
  <c r="J119" i="1"/>
  <c r="J311" i="1"/>
  <c r="J256" i="1"/>
  <c r="J281" i="1"/>
  <c r="J236" i="1"/>
  <c r="J260" i="1"/>
  <c r="J266" i="1"/>
  <c r="J288" i="1"/>
  <c r="J247" i="1"/>
  <c r="J240" i="1"/>
  <c r="J302" i="1"/>
  <c r="J307" i="1"/>
  <c r="J234" i="1"/>
  <c r="J227" i="1"/>
  <c r="J207" i="1"/>
  <c r="I122" i="1" l="1"/>
  <c r="I123" i="1"/>
  <c r="H121" i="1"/>
  <c r="I125" i="1"/>
  <c r="I117" i="1"/>
  <c r="I116" i="1"/>
  <c r="I83" i="1"/>
  <c r="E115" i="1"/>
  <c r="I115" i="1" s="1"/>
  <c r="I114" i="1"/>
  <c r="I118" i="1"/>
  <c r="H113" i="1"/>
  <c r="E112" i="1"/>
  <c r="I112" i="1" s="1"/>
  <c r="H111" i="1"/>
  <c r="I110" i="1"/>
  <c r="H109" i="1"/>
  <c r="I69" i="1"/>
  <c r="I68" i="1"/>
  <c r="I96" i="1"/>
  <c r="I95" i="1"/>
  <c r="I76" i="1"/>
  <c r="I75" i="1"/>
  <c r="H74" i="1"/>
  <c r="I94" i="1"/>
  <c r="I93" i="1"/>
  <c r="I92" i="1"/>
  <c r="H86" i="1"/>
  <c r="E65" i="1"/>
  <c r="I72" i="1"/>
  <c r="I73" i="1"/>
  <c r="H71" i="1"/>
  <c r="E70" i="1"/>
  <c r="I64" i="1"/>
  <c r="E82" i="1"/>
  <c r="E79" i="1"/>
  <c r="I79" i="1" s="1"/>
  <c r="I78" i="1"/>
  <c r="H77" i="1"/>
  <c r="J111" i="1" l="1"/>
  <c r="J109" i="1"/>
  <c r="J121" i="1"/>
  <c r="J113" i="1"/>
  <c r="J74" i="1"/>
  <c r="J86" i="1"/>
  <c r="J71" i="1"/>
  <c r="J77" i="1"/>
  <c r="H219" i="1" l="1"/>
  <c r="I220" i="1"/>
  <c r="I221" i="1"/>
  <c r="J219" i="1" l="1"/>
  <c r="I89" i="1"/>
  <c r="H88" i="1"/>
  <c r="J88" i="1" l="1"/>
  <c r="I223" i="1"/>
  <c r="I84" i="1"/>
  <c r="I82" i="1"/>
  <c r="I81" i="1"/>
  <c r="I224" i="1" l="1"/>
  <c r="I148" i="1"/>
  <c r="H147" i="1"/>
  <c r="I67" i="1"/>
  <c r="J147" i="1" l="1"/>
  <c r="I106" i="1"/>
  <c r="I105" i="1"/>
  <c r="H104" i="1"/>
  <c r="E103" i="1"/>
  <c r="I103" i="1" s="1"/>
  <c r="H102" i="1"/>
  <c r="I126" i="1"/>
  <c r="H124" i="1"/>
  <c r="I70" i="1"/>
  <c r="H66" i="1"/>
  <c r="J102" i="1" l="1"/>
  <c r="J104" i="1"/>
  <c r="J124" i="1"/>
  <c r="J66" i="1"/>
  <c r="I65" i="1"/>
  <c r="H63" i="1"/>
  <c r="J63" i="1" l="1"/>
  <c r="I98" i="1" l="1"/>
  <c r="I97" i="1"/>
  <c r="H91" i="1"/>
  <c r="J91" i="1" l="1"/>
  <c r="E135" i="1" l="1"/>
  <c r="I135" i="1" s="1"/>
  <c r="I206" i="1" l="1"/>
  <c r="H204" i="1"/>
  <c r="I203" i="1"/>
  <c r="H202" i="1"/>
  <c r="I198" i="1"/>
  <c r="H197" i="1"/>
  <c r="J204" i="1" l="1"/>
  <c r="J202" i="1"/>
  <c r="J197" i="1"/>
  <c r="H80" i="1" l="1"/>
  <c r="H133" i="1"/>
  <c r="H136" i="1"/>
  <c r="H199" i="1"/>
  <c r="H216" i="1"/>
  <c r="H222" i="1"/>
  <c r="H327" i="1" l="1"/>
  <c r="I218" i="1"/>
  <c r="I201" i="1"/>
  <c r="I200" i="1"/>
  <c r="J222" i="1" l="1"/>
  <c r="I85" i="1" l="1"/>
  <c r="J80" i="1" l="1"/>
  <c r="I138" i="1" l="1"/>
  <c r="E134" i="1"/>
  <c r="I137" i="1" l="1"/>
  <c r="I134" i="1"/>
  <c r="J136" i="1" l="1"/>
  <c r="J1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86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У нас 20м2</t>
        </r>
      </text>
    </comment>
    <comment ref="C29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У нас вже є</t>
        </r>
      </text>
    </comment>
  </commentList>
</comments>
</file>

<file path=xl/sharedStrings.xml><?xml version="1.0" encoding="utf-8"?>
<sst xmlns="http://schemas.openxmlformats.org/spreadsheetml/2006/main" count="471" uniqueCount="206">
  <si>
    <t>№ п/п</t>
  </si>
  <si>
    <t>Найменування робіт, матеріалів, витрат</t>
  </si>
  <si>
    <t>Од. вим.</t>
  </si>
  <si>
    <t>Вартість одиниці, грн.</t>
  </si>
  <si>
    <t>Загальна вартість, грн.</t>
  </si>
  <si>
    <t>Вартість матеріалів</t>
  </si>
  <si>
    <t>Вартість робіт</t>
  </si>
  <si>
    <t>Всього</t>
  </si>
  <si>
    <t>шт</t>
  </si>
  <si>
    <t>Кіль- кість</t>
  </si>
  <si>
    <t>a</t>
  </si>
  <si>
    <t>b</t>
  </si>
  <si>
    <t>c</t>
  </si>
  <si>
    <t>d</t>
  </si>
  <si>
    <t>e</t>
  </si>
  <si>
    <t>f</t>
  </si>
  <si>
    <t>g</t>
  </si>
  <si>
    <t>h</t>
  </si>
  <si>
    <t>i</t>
  </si>
  <si>
    <t>м.п.</t>
  </si>
  <si>
    <t>Стіни</t>
  </si>
  <si>
    <t>м2</t>
  </si>
  <si>
    <t>Вартість  робіт</t>
  </si>
  <si>
    <t>Бур Bosch 1 SDS-plus 6x110 мм 2608680262</t>
  </si>
  <si>
    <t>Валик Tempo Rainbow 30x100 мм E0121-233010</t>
  </si>
  <si>
    <t>Валик Tempo 58x250 мм E0111-155825</t>
  </si>
  <si>
    <t>Пензлик Tempo універсальний 50 мм 81295010</t>
  </si>
  <si>
    <t>Наждачний папір Kussner PS33 P120 3 шт. 1030-332412</t>
  </si>
  <si>
    <t>Підлога</t>
  </si>
  <si>
    <t>Стеля</t>
  </si>
  <si>
    <t>Електромонтажні роботі</t>
  </si>
  <si>
    <t>Кабель силовий моноліт ЗЗКМ ВВГп нгд 3х1,5 мідь</t>
  </si>
  <si>
    <t>Кабель силовий моноліт ЗЗКМ ВВГп нгд 3х2,5 мідь</t>
  </si>
  <si>
    <t>Шина з’єднувальна Ілєком U Type 4P 63А 1 м</t>
  </si>
  <si>
    <t xml:space="preserve"> </t>
  </si>
  <si>
    <t>Автоматичний вимикач Eaton 1п 16A HL-C16/1 4,5kA 194731</t>
  </si>
  <si>
    <t>Сантехнічні роботи</t>
  </si>
  <si>
    <t>Герметик силіконовий Ceresit санітарний CS25 білий 280 мл</t>
  </si>
  <si>
    <t>Мішок щільність 62 г/м2 1050x550 мм поліпропілен</t>
  </si>
  <si>
    <t>Клей підвищеної адгезії Polimin П-14 25 кг</t>
  </si>
  <si>
    <t>Стяжка для підлоги Polimin СЦ-5 (шар 10-100 мм) 25 кг</t>
  </si>
  <si>
    <t>Диск алмазний відрізний Bosch Standart for Concrete 230x2,3x22,2 2.608.602.200</t>
  </si>
  <si>
    <t>Коробка розподільча для суцільних стін МВ103</t>
  </si>
  <si>
    <t>Коробка установча Simet 960 °С набірна з шурупами поліамід S 60 Dw</t>
  </si>
  <si>
    <t>Кран Idrosanitaria Bonomi кульовий 1/2</t>
  </si>
  <si>
    <t>Гіпсокартон вологостійкий Knauf 2500x1200х12,5 мм</t>
  </si>
  <si>
    <t>ШПАКЛІВКА ФЕРОЗІТ 320 ФІНІШНА 25 КГ</t>
  </si>
  <si>
    <t>Дверцята Ревізійні 400х500</t>
  </si>
  <si>
    <t>посл</t>
  </si>
  <si>
    <t>Розчинник Уай-Спірит-АС Хімекспрес 5 л</t>
  </si>
  <si>
    <t>Дюбель ударний 6x80 мм 100 шт.</t>
  </si>
  <si>
    <t>Кран кульовий 3/4" Зв-Зв метелик</t>
  </si>
  <si>
    <t>Castle RTC-70.26 Терморегулятор механічний</t>
  </si>
  <si>
    <t>Макловиця Tempo універсальна 3х12см</t>
  </si>
  <si>
    <t>Маяк Люкс 10 мм 2.5 м</t>
  </si>
  <si>
    <t>ПОЛІМІН ШЦ-2 ЦЕМЕНТНА ШТУКАТУРКА, 25 КГ</t>
  </si>
  <si>
    <t>Диференційний автомат Eaton HNB-B16/1N/003</t>
  </si>
  <si>
    <t>Фуга Ceresit CE 40 AQUASTATIC (ширина шва 1-6мм) №7 5 кг сірий</t>
  </si>
  <si>
    <t>Клини СВП Expert 6-12 мм 200 шт./уп</t>
  </si>
  <si>
    <t>Основа СВП BauGut Mini 1 мм 250 шт./уп</t>
  </si>
  <si>
    <t>Інсталяція для унітаза AM.PM I012705</t>
  </si>
  <si>
    <t>Клавіша змиву AM.PM Fit S хром I050131</t>
  </si>
  <si>
    <t>Редуктор зниження тиску Caleffi для гарячої води з отвором для манометра 533441H</t>
  </si>
  <si>
    <t>Коліно каналізаційне Valsir d50x67°</t>
  </si>
  <si>
    <t>Коліно каналізаційне Valsir Valsir ПП d50x87°</t>
  </si>
  <si>
    <t xml:space="preserve"> Трійник каналізаційний Valsir Valsir ПП d50x50х90°</t>
  </si>
  <si>
    <t>Редукція каналізаційна Valsir Valsir ПП d50x32</t>
  </si>
  <si>
    <t>Редукція каналізаційна Water House d72/50</t>
  </si>
  <si>
    <t>Труба каналізаційна Valsir ПП d50х250 мм</t>
  </si>
  <si>
    <t>Коліно каналізаційне Valsir 32 67°</t>
  </si>
  <si>
    <t>Кран вентильний Albertoni Zamac 1/2"х1/2"</t>
  </si>
  <si>
    <t>Редуктор зниження тиску Caleffi 1/2"</t>
  </si>
  <si>
    <t>Лічильник гарячої води B-Meters зі штуцерами GSD8-I ½ R100 L=110 мм</t>
  </si>
  <si>
    <t>Ніпель ЗЗ Pattaroni 1/2"</t>
  </si>
  <si>
    <t>Заглушка каналізаційна Valsir d32 503000</t>
  </si>
  <si>
    <t>Фільтр магістральний Bonomi 1/2" 1905</t>
  </si>
  <si>
    <t>Коліно каналізаційне Ostendorf ПП d32x87°</t>
  </si>
  <si>
    <t>Муфта FADO S.r.l ЗР 20x1/2 ПП PPS21</t>
  </si>
  <si>
    <t>Лічильник холодної води B-Meters зі штуцерами GSD8-I ½ R100 L=110 мм</t>
  </si>
  <si>
    <t>Зворотний клапан Bonomi 1/2"</t>
  </si>
  <si>
    <t>Коліно ВВ Prawtech PP-R O20 ВВ 45°</t>
  </si>
  <si>
    <t>Коліно Prawtech ППР d20x1/2"</t>
  </si>
  <si>
    <t>Трійник Prawtech d20</t>
  </si>
  <si>
    <t>Коліно Prawtech ПП d20x90°</t>
  </si>
  <si>
    <t>Труба поліпропіленова PRAWTECH PP-R Glass Ø20 x 2,8 мм PN20</t>
  </si>
  <si>
    <t>Труба поліпропіленова Prawtech PP-R Ø20 x 3,4 мм PN20 (2 м.)</t>
  </si>
  <si>
    <t>Обвід Water House короткий 20</t>
  </si>
  <si>
    <t xml:space="preserve"> Трійник каналізаційний Valsir Valsir ПП d50x50х45°</t>
  </si>
  <si>
    <t>Хрестовина каналізаційна Інсталпласт d110x50 мм 90°</t>
  </si>
  <si>
    <t>Коліно каналізаційне Rhein 110/90</t>
  </si>
  <si>
    <t>Манжет гумовий McALPINE 127х110 мм</t>
  </si>
  <si>
    <t>Труба каналізаційна Valsir ПП d50х500 мм</t>
  </si>
  <si>
    <t>Труба каналізаційна Rhein 110х500 мм</t>
  </si>
  <si>
    <t>Комплект для змішувача Wavin настінний 20x1/2"</t>
  </si>
  <si>
    <t>Розбірне з'єднання внутрішня AlcaPipe PPR grn 20x1/2" внутрішня</t>
  </si>
  <si>
    <t>З'єднувальна муфта ВВ Valtec 1/2"</t>
  </si>
  <si>
    <t>Кут ВВ FADO S.r.l нікель 1/2"</t>
  </si>
  <si>
    <t>Труба каналізаційна ПП Valsir d32х100 мм</t>
  </si>
  <si>
    <t>Стрічка малярна Eskaro 30 мм х 40 м</t>
  </si>
  <si>
    <t>НАГРІВАЛЬНИЙ МАТ RYXON  1,5 м2</t>
  </si>
  <si>
    <t xml:space="preserve">Герметик силіконовий Ceresit CS 25 SILICOFLEXX прозорий 280 мл
</t>
  </si>
  <si>
    <t>Газобетонний блок СТОУНЛАЙТ 600x200x100 мм D-500 гладкий</t>
  </si>
  <si>
    <t>Профиль BauGut ARMOSTEEL CD 60/3 м 0,5 мм</t>
  </si>
  <si>
    <t>Профиль BauGut ARMOSTEEL UD 27/3 м 0,5 мм</t>
  </si>
  <si>
    <t>Гідроізоляційна мембрана Mapei Mapegum WPS 5 кг</t>
  </si>
  <si>
    <t>Автоматичний вимикач Eaton 1п 10A HL-C10/1 4,5kA</t>
  </si>
  <si>
    <t>Реле напряжения ZUBR D25 (25 А, 5 500 ВА)</t>
  </si>
  <si>
    <t>Ґрунтовка Бетонконтакт адгезійна Ceresit CT 19 15 кг</t>
  </si>
  <si>
    <t>Затирка для плитки Ceresit CE 40 AQUASTATIC № 41 2 кг натура</t>
  </si>
  <si>
    <t>Тавровий профіль гладкий King Floor П31 18x2700 мм дуб</t>
  </si>
  <si>
    <t xml:space="preserve">Грунтовка глубокопроникающая Ceresit CT 17 10 л
(13)
</t>
  </si>
  <si>
    <t>Плитка Golden Tile Tirol бежевий 9F1П20 19,8х119,8 10мм</t>
  </si>
  <si>
    <t>Грунтівка Ceresit CT-17  глибокого проникнення 10 л</t>
  </si>
  <si>
    <t>Саморіз по металу для гіпсокартону 3,5x25 мм 1000 шт</t>
  </si>
  <si>
    <t>Саморіз зі свердлом по металу для гіпсокартону 3,5x9,5 мм 100 шт</t>
  </si>
  <si>
    <t>Таз будівельний Prosperplast 90 л</t>
  </si>
  <si>
    <t>Ведро строительное A.T.T. 12 л</t>
  </si>
  <si>
    <t>Очищувальний засіб Mapei Ultracare Kerapoxy Cleaner для видалення епоксидної затирки 0,75 л</t>
  </si>
  <si>
    <t>Кутник ПВХ перфорований з сіткою 100x100 мм 2,5 м</t>
  </si>
  <si>
    <t>Шпаклівка стартова Knauf Fugenfuller гіпсова 25 кг</t>
  </si>
  <si>
    <t>Ванночка для фарби 31х34 см</t>
  </si>
  <si>
    <t>Стрічка малярна Tempo 40 м х 48 мм E0300-454048</t>
  </si>
  <si>
    <t>Клей для обоев Metylan Винил Премиум 300 г</t>
  </si>
  <si>
    <t>Клей монтажний Soudal 49А універсальний 310 мл</t>
  </si>
  <si>
    <t>Куточок ПВХ SAN DECOR SD 30х30 білий 2,7 м</t>
  </si>
  <si>
    <t>Розетка із заземленням Schneider Electric Asfora 16 А 250 В без шторок білий</t>
  </si>
  <si>
    <t>Розетка 220В Schneider Electric EPH3100121 Asfora, білий, пластик, із заземленням, Schuko, із захисною кришкою</t>
  </si>
  <si>
    <t>Вимикач 1-клавішний Schneider Electric EPH0100121 Asfora, білий, пластик, без підсвітки та індикації, для врізного монтажу</t>
  </si>
  <si>
    <t>Вимикач 2-клавішний Schneider Electric EPH0300121 Asfora, білий, пластик</t>
  </si>
  <si>
    <t>Рамка 2 поста Schneider Electric EPH5800221 Asfora, білий, пластик</t>
  </si>
  <si>
    <t>Рамка 3 поста Schneider Electric EPH5800321 Asfora, білий, пластик</t>
  </si>
  <si>
    <t>Рамка 4 поста Schneider Electric EPH5800421 Asfora, білий, пластик</t>
  </si>
  <si>
    <t>Свердло корончасте для бетону YATO 80 мм з хвостовиком SDS-Plus</t>
  </si>
  <si>
    <t>Світильник світлодіодний Vio Concept United DL-S 36 Вт білий матовий 4000 К</t>
  </si>
  <si>
    <t>Кран Luxor хром для пральних машин 1/2х3/4"</t>
  </si>
  <si>
    <t>Перехідник каналізаційний Valsir O50/40</t>
  </si>
  <si>
    <t>Герметик силіконовий санітарний 280мл прозорий., SOUDAL Бельгія</t>
  </si>
  <si>
    <t>Набір для кріплення бойлера 2 шт. Expert Fix</t>
  </si>
  <si>
    <t>Зворотний клапан FADO S.r.l 15 1/2'' KL11</t>
  </si>
  <si>
    <t>Шланг Industrias Mateu подводка М10 * 1/2 0,5 м. Гриф</t>
  </si>
  <si>
    <t>Витяжний вентилятор Вентс Квайт 100</t>
  </si>
  <si>
    <t>Рушникосушарка водяна Laris Євромікс П7 400 х 700</t>
  </si>
  <si>
    <t>Сверло по плитке Bosch 8 мм</t>
  </si>
  <si>
    <t>Сверло по плитке Bosch 6 мм</t>
  </si>
  <si>
    <t>Жалюзійні дверцята Massiv дерев'яні 1221х344 мм</t>
  </si>
  <si>
    <t>Петля вузька 20*30 мм цинк</t>
  </si>
  <si>
    <t>Ручка меблева PAROS 30,4 мм пластикова чорна</t>
  </si>
  <si>
    <t>Емаль Kompozit акрилова Profi білий шовковистий мат 0,7 л</t>
  </si>
  <si>
    <t xml:space="preserve">Тумба підвісна Aquarius POLA білий з умивальником Комо 60
</t>
  </si>
  <si>
    <t xml:space="preserve">Змішувач для умивальника Damixa Origin Bit 770210200 білий
</t>
  </si>
  <si>
    <r>
      <t>Адреса місця проведення робіт:</t>
    </r>
    <r>
      <rPr>
        <b/>
        <u/>
        <sz val="12"/>
        <rFont val="Times New Roman"/>
        <family val="1"/>
        <charset val="204"/>
      </rPr>
      <t xml:space="preserve">  м. Київ, пр., Болбочана, 4,   кв. 12 .</t>
    </r>
  </si>
  <si>
    <t>Замовник:  Ганна</t>
  </si>
  <si>
    <t>Радіатор біметалевий Fondital Alustal 500/100 10 секцій</t>
  </si>
  <si>
    <t>Комплект для радіаторів 3/4 з кріпленням</t>
  </si>
  <si>
    <t>Емаль Kompozit антикорозійна 3 в 1 білий шовковистий мат 2,7 кг</t>
  </si>
  <si>
    <t>Демонтаж Пааркету з підлоги</t>
  </si>
  <si>
    <t>Демонтаж старої електропроводки</t>
  </si>
  <si>
    <t>Демонтаж електропроводки слаботочної</t>
  </si>
  <si>
    <t>Демонтаж кранів та змішувачів без збереження</t>
  </si>
  <si>
    <t>Демонтаж рукомийника та кух. Мийки</t>
  </si>
  <si>
    <t>Демонтаж унітазу</t>
  </si>
  <si>
    <t>Демонтаж- вирізання чугунної труби з основного стояка каналізації (Туалет)</t>
  </si>
  <si>
    <t>Виклик Відповідального Елктрока ЖЕК, розпломбування лічильника для перепідключення кабелів та заміни автомата</t>
  </si>
  <si>
    <t>Виготовлення дублікату ключів</t>
  </si>
  <si>
    <t>Демонтаж карнізів зі стін  ( висота 3,5 м)</t>
  </si>
  <si>
    <t>Демонтаж Шпалер зі стін ( з риштувань - висота стін 3,6 м)</t>
  </si>
  <si>
    <t>Демонтаж ел. Точок (вимикачі, розетки)</t>
  </si>
  <si>
    <t>Демонтаж ліноліуму з підлоги   (кухня+коридор)</t>
  </si>
  <si>
    <t>Плівка поліетиленова будівельна 1,5 м 200 мкм Чорний</t>
  </si>
  <si>
    <t>Стретч-плівка прозора 17 мкм 50 см 1,17 кг</t>
  </si>
  <si>
    <t>Гофрокартон 2-х слойный 1,25х20 м 25 кв.м</t>
  </si>
  <si>
    <t xml:space="preserve">Демонтаж цементно-пісчаної стяжки </t>
  </si>
  <si>
    <t>Демонтаж вентиляційних решіток та лючків</t>
  </si>
  <si>
    <t>Демонтаж старої шпаклівки - штукатурки зі стін та стелі (обсяг умовний)</t>
  </si>
  <si>
    <t>Алмазне вирізання Стіни в санвузлі</t>
  </si>
  <si>
    <t>Демонтаж Плінтусу та лиштви</t>
  </si>
  <si>
    <t>Демонтаж ел. Точок (Люстри світильники) із збереженням</t>
  </si>
  <si>
    <r>
      <t xml:space="preserve">Демонтажні роботи </t>
    </r>
    <r>
      <rPr>
        <sz val="11"/>
        <rFont val="Times New Roman"/>
        <family val="1"/>
        <charset val="204"/>
      </rPr>
      <t>(обсяги розрахункові - можуть змінюватись при виконанні)</t>
    </r>
  </si>
  <si>
    <r>
      <t>Підготовчі роботии</t>
    </r>
    <r>
      <rPr>
        <sz val="11"/>
        <rFont val="Times New Roman"/>
        <family val="1"/>
        <charset val="204"/>
      </rPr>
      <t xml:space="preserve"> (обсяги розрахункові - можуть змінюватись при виконанні)</t>
    </r>
  </si>
  <si>
    <t>Демонтаж дерев'яних Дверей із збереженням (для подальшого монтажу)</t>
  </si>
  <si>
    <t xml:space="preserve">Демонтаж стіни в санвузлі </t>
  </si>
  <si>
    <t>Демонтаж-розбирання шаф та меблів (коридор та кухня)</t>
  </si>
  <si>
    <t>Демонтаж - відключення Витяжки кухонної</t>
  </si>
  <si>
    <t>Демонтаж Плитки (вініл) з підлоги Балкону</t>
  </si>
  <si>
    <t>Демонтаж цементно-пісчаної стяжки (санвузли та балкон)</t>
  </si>
  <si>
    <t>Демонтаж ванни чугунної з виносом</t>
  </si>
  <si>
    <t>Демонтаж труб водопостачання (метал)</t>
  </si>
  <si>
    <t>Демонтаж труб каналізації  (чугун)</t>
  </si>
  <si>
    <r>
      <t xml:space="preserve">Демонтажно-монтажні роботи Сантехніка-Слєсаря-Зварювальника - система Опалення (відключення води ЖЕК):   Вирізання чугунного радіатора (зливання води в системі) / Вирізання Рушникосушителя зі стояка опалення  ((зливання води в системі) / Уварювання різьб  на труби системи опалення / З'єднання-зварювання стояка в місці  Рушникосушителя </t>
    </r>
    <r>
      <rPr>
        <b/>
        <sz val="12"/>
        <rFont val="Times New Roman"/>
        <family val="1"/>
        <charset val="204"/>
      </rPr>
      <t>(умовно з джосвіду!***)</t>
    </r>
  </si>
  <si>
    <t>Щит розподільний вбудований Hager Volta без клем на 36 модулів IP30</t>
  </si>
  <si>
    <t>Клей для шпалер Quelyd Вініл 300 г</t>
  </si>
  <si>
    <t>Малярне склополотно Wellton W45 50 м</t>
  </si>
  <si>
    <t>Шпаклевка Element D60 27 кг</t>
  </si>
  <si>
    <t>Фарба латексна Feidal Innenlatex Matt глибокий мат білий 10 л</t>
  </si>
  <si>
    <t>Затірка для плитки Mapei Kerapoxy CQ 111 3 кг сріблясто-сірий</t>
  </si>
  <si>
    <t>Піна-клей SOUDAL Soudabond EASY Gun 750 мл</t>
  </si>
  <si>
    <t>Демонтаж бойлеру</t>
  </si>
  <si>
    <t>Демонтаж пральної машини</t>
  </si>
  <si>
    <t>Панель для ванни RAVAK U 180 ST фронтальна</t>
  </si>
  <si>
    <t>Сифон для ванни Ravak X01377 з переливом CLICK CLACK</t>
  </si>
  <si>
    <t>Демонтаж плитки в санвузлі</t>
  </si>
  <si>
    <t xml:space="preserve">* Доповнення до даного Кошторису - "Додаткові роботи" вносяться та погоджуються окремо по факту виконання робіт.* </t>
  </si>
  <si>
    <t>від « __ » ________ 2025 року</t>
  </si>
  <si>
    <t xml:space="preserve"> Підрядник __________________  /_________/                                                                              Замовник   ______________________ /___________________/</t>
  </si>
  <si>
    <t xml:space="preserve">Загальна вартість робіт становить :    </t>
  </si>
  <si>
    <t>Транспортні витрати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</si>
</sst>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_-* #,##0.00_р_._-;\-* #,##0.00_р_._-;_-* \-??_р_._-;_-@_-"/>
    <numFmt numFmtId="166" formatCode="0.00;[Red]0.00"/>
    <numFmt numFmtId="167" formatCode="0.0"/>
    <numFmt numFmtId="168" formatCode="#,##0.00\ _₽"/>
  </numFmts>
  <fonts count="2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Calibri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  <charset val="1"/>
    </font>
    <font>
      <sz val="11"/>
      <name val="Calibri"/>
      <family val="2"/>
      <scheme val="minor"/>
    </font>
    <font>
      <i/>
      <sz val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11"/>
      <color rgb="FFFF0000"/>
      <name val="Calibri"/>
      <family val="2"/>
      <charset val="1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5" fontId="12" fillId="0" borderId="0"/>
    <xf numFmtId="0" fontId="3" fillId="0" borderId="0"/>
    <xf numFmtId="0" fontId="4" fillId="0" borderId="0"/>
    <xf numFmtId="0" fontId="2" fillId="0" borderId="0"/>
    <xf numFmtId="0" fontId="3" fillId="0" borderId="0"/>
    <xf numFmtId="164" fontId="2" fillId="0" borderId="0" applyFont="0" applyFill="0" applyBorder="0" applyAlignment="0" applyProtection="0"/>
    <xf numFmtId="0" fontId="13" fillId="0" borderId="0"/>
  </cellStyleXfs>
  <cellXfs count="372">
    <xf numFmtId="0" fontId="0" fillId="0" borderId="0" xfId="0"/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horizontal="left" vertical="center"/>
    </xf>
    <xf numFmtId="2" fontId="1" fillId="2" borderId="30" xfId="0" applyNumberFormat="1" applyFont="1" applyFill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 wrapText="1"/>
    </xf>
    <xf numFmtId="2" fontId="1" fillId="2" borderId="29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top" wrapText="1"/>
    </xf>
    <xf numFmtId="2" fontId="1" fillId="2" borderId="0" xfId="6" applyNumberFormat="1" applyFont="1" applyFill="1" applyBorder="1" applyAlignment="1">
      <alignment vertical="center" wrapText="1"/>
    </xf>
    <xf numFmtId="2" fontId="1" fillId="2" borderId="14" xfId="0" applyNumberFormat="1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 wrapText="1"/>
    </xf>
    <xf numFmtId="2" fontId="1" fillId="2" borderId="30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/>
    <xf numFmtId="0" fontId="1" fillId="2" borderId="13" xfId="0" applyFont="1" applyFill="1" applyBorder="1" applyAlignment="1">
      <alignment horizontal="center" vertical="center"/>
    </xf>
    <xf numFmtId="4" fontId="5" fillId="2" borderId="12" xfId="0" applyNumberFormat="1" applyFont="1" applyFill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center" vertical="center"/>
    </xf>
    <xf numFmtId="2" fontId="1" fillId="2" borderId="25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2" fontId="1" fillId="2" borderId="25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center" vertical="center"/>
    </xf>
    <xf numFmtId="0" fontId="5" fillId="2" borderId="0" xfId="3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1" fillId="2" borderId="3" xfId="5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3" applyFont="1" applyFill="1" applyAlignment="1">
      <alignment horizontal="left" vertical="center" wrapText="1"/>
    </xf>
    <xf numFmtId="0" fontId="1" fillId="2" borderId="0" xfId="0" applyFont="1" applyFill="1"/>
    <xf numFmtId="2" fontId="1" fillId="2" borderId="0" xfId="0" applyNumberFormat="1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/>
    <xf numFmtId="0" fontId="1" fillId="3" borderId="0" xfId="0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left" vertical="center" wrapText="1"/>
    </xf>
    <xf numFmtId="1" fontId="1" fillId="2" borderId="0" xfId="0" applyNumberFormat="1" applyFont="1" applyFill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2" fontId="1" fillId="2" borderId="0" xfId="3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2" fontId="21" fillId="2" borderId="0" xfId="6" applyNumberFormat="1" applyFont="1" applyFill="1" applyBorder="1" applyAlignment="1">
      <alignment vertical="center" wrapText="1"/>
    </xf>
    <xf numFmtId="0" fontId="21" fillId="2" borderId="0" xfId="0" applyFont="1" applyFill="1" applyAlignment="1">
      <alignment horizontal="center" vertical="center" wrapText="1"/>
    </xf>
    <xf numFmtId="2" fontId="21" fillId="2" borderId="0" xfId="6" applyNumberFormat="1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vertical="center" wrapText="1"/>
    </xf>
    <xf numFmtId="0" fontId="23" fillId="2" borderId="0" xfId="0" applyFont="1" applyFill="1"/>
    <xf numFmtId="2" fontId="24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top" wrapText="1"/>
    </xf>
    <xf numFmtId="2" fontId="21" fillId="2" borderId="0" xfId="0" applyNumberFormat="1" applyFont="1" applyFill="1" applyAlignment="1">
      <alignment horizontal="left" vertical="center" wrapText="1"/>
    </xf>
    <xf numFmtId="2" fontId="21" fillId="2" borderId="0" xfId="0" applyNumberFormat="1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7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 wrapText="1"/>
    </xf>
    <xf numFmtId="2" fontId="21" fillId="2" borderId="0" xfId="0" applyNumberFormat="1" applyFont="1" applyFill="1" applyAlignment="1">
      <alignment horizontal="left" vertical="top" wrapText="1"/>
    </xf>
    <xf numFmtId="4" fontId="21" fillId="2" borderId="0" xfId="0" applyNumberFormat="1" applyFont="1" applyFill="1" applyAlignment="1">
      <alignment horizontal="left" vertical="center" wrapText="1"/>
    </xf>
    <xf numFmtId="2" fontId="1" fillId="2" borderId="31" xfId="0" applyNumberFormat="1" applyFont="1" applyFill="1" applyBorder="1" applyAlignment="1">
      <alignment horizontal="center" vertical="top"/>
    </xf>
    <xf numFmtId="2" fontId="1" fillId="2" borderId="4" xfId="0" applyNumberFormat="1" applyFont="1" applyFill="1" applyBorder="1" applyAlignment="1">
      <alignment horizontal="center" vertical="top"/>
    </xf>
    <xf numFmtId="2" fontId="1" fillId="2" borderId="42" xfId="0" applyNumberFormat="1" applyFont="1" applyFill="1" applyBorder="1" applyAlignment="1">
      <alignment horizontal="center" vertical="top"/>
    </xf>
    <xf numFmtId="2" fontId="1" fillId="2" borderId="41" xfId="0" applyNumberFormat="1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1" fillId="2" borderId="30" xfId="5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left" vertical="top" wrapText="1"/>
    </xf>
    <xf numFmtId="2" fontId="1" fillId="2" borderId="30" xfId="0" applyNumberFormat="1" applyFont="1" applyFill="1" applyBorder="1" applyAlignment="1">
      <alignment horizontal="center" vertical="top" wrapText="1"/>
    </xf>
    <xf numFmtId="0" fontId="1" fillId="2" borderId="30" xfId="0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left" vertical="center" wrapText="1"/>
    </xf>
    <xf numFmtId="2" fontId="14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" fontId="1" fillId="2" borderId="3" xfId="5" applyNumberFormat="1" applyFont="1" applyFill="1" applyBorder="1" applyAlignment="1">
      <alignment horizontal="left" vertical="top" wrapText="1"/>
    </xf>
    <xf numFmtId="0" fontId="1" fillId="2" borderId="14" xfId="5" applyFont="1" applyFill="1" applyBorder="1" applyAlignment="1">
      <alignment horizontal="center" vertical="top" wrapText="1"/>
    </xf>
    <xf numFmtId="2" fontId="1" fillId="2" borderId="14" xfId="5" applyNumberFormat="1" applyFont="1" applyFill="1" applyBorder="1" applyAlignment="1">
      <alignment horizontal="center" vertical="top" wrapText="1"/>
    </xf>
    <xf numFmtId="1" fontId="1" fillId="2" borderId="14" xfId="5" applyNumberFormat="1" applyFont="1" applyFill="1" applyBorder="1" applyAlignment="1">
      <alignment horizontal="left" vertical="top" wrapText="1"/>
    </xf>
    <xf numFmtId="0" fontId="1" fillId="2" borderId="4" xfId="5" applyFont="1" applyFill="1" applyBorder="1" applyAlignment="1">
      <alignment horizontal="center" vertical="top" wrapText="1"/>
    </xf>
    <xf numFmtId="2" fontId="1" fillId="2" borderId="3" xfId="5" applyNumberFormat="1" applyFont="1" applyFill="1" applyBorder="1" applyAlignment="1">
      <alignment horizontal="center" vertical="top" wrapText="1"/>
    </xf>
    <xf numFmtId="1" fontId="1" fillId="2" borderId="41" xfId="5" applyNumberFormat="1" applyFont="1" applyFill="1" applyBorder="1" applyAlignment="1">
      <alignment horizontal="left" vertical="top" wrapText="1"/>
    </xf>
    <xf numFmtId="0" fontId="1" fillId="2" borderId="0" xfId="5" applyFont="1" applyFill="1" applyAlignment="1">
      <alignment horizontal="center" vertical="top" wrapText="1"/>
    </xf>
    <xf numFmtId="0" fontId="1" fillId="2" borderId="17" xfId="5" applyFont="1" applyFill="1" applyBorder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  <xf numFmtId="2" fontId="1" fillId="2" borderId="17" xfId="5" applyNumberFormat="1" applyFont="1" applyFill="1" applyBorder="1" applyAlignment="1">
      <alignment horizontal="center" vertical="top" wrapText="1"/>
    </xf>
    <xf numFmtId="2" fontId="1" fillId="2" borderId="0" xfId="0" applyNumberFormat="1" applyFont="1" applyFill="1" applyAlignment="1">
      <alignment vertical="center" wrapText="1"/>
    </xf>
    <xf numFmtId="2" fontId="14" fillId="2" borderId="14" xfId="5" applyNumberFormat="1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top"/>
    </xf>
    <xf numFmtId="2" fontId="1" fillId="2" borderId="2" xfId="0" applyNumberFormat="1" applyFont="1" applyFill="1" applyBorder="1" applyAlignment="1">
      <alignment horizontal="center" vertical="top" wrapText="1"/>
    </xf>
    <xf numFmtId="2" fontId="1" fillId="2" borderId="33" xfId="0" applyNumberFormat="1" applyFont="1" applyFill="1" applyBorder="1" applyAlignment="1">
      <alignment horizontal="center" vertical="top"/>
    </xf>
    <xf numFmtId="2" fontId="1" fillId="2" borderId="15" xfId="0" applyNumberFormat="1" applyFont="1" applyFill="1" applyBorder="1" applyAlignment="1">
      <alignment horizontal="center" vertical="top" wrapText="1"/>
    </xf>
    <xf numFmtId="1" fontId="1" fillId="2" borderId="2" xfId="5" applyNumberFormat="1" applyFont="1" applyFill="1" applyBorder="1" applyAlignment="1">
      <alignment horizontal="left" vertical="top" wrapText="1"/>
    </xf>
    <xf numFmtId="0" fontId="1" fillId="2" borderId="1" xfId="5" applyFont="1" applyFill="1" applyBorder="1" applyAlignment="1">
      <alignment horizontal="center" vertical="top" wrapText="1"/>
    </xf>
    <xf numFmtId="0" fontId="1" fillId="2" borderId="2" xfId="5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2" borderId="2" xfId="5" applyNumberFormat="1" applyFont="1" applyFill="1" applyBorder="1" applyAlignment="1">
      <alignment horizontal="center" vertical="top" wrapText="1"/>
    </xf>
    <xf numFmtId="1" fontId="1" fillId="2" borderId="15" xfId="5" applyNumberFormat="1" applyFont="1" applyFill="1" applyBorder="1" applyAlignment="1">
      <alignment horizontal="left" vertical="top" wrapText="1"/>
    </xf>
    <xf numFmtId="0" fontId="1" fillId="2" borderId="12" xfId="5" applyFont="1" applyFill="1" applyBorder="1" applyAlignment="1">
      <alignment horizontal="center" vertical="top" wrapText="1"/>
    </xf>
    <xf numFmtId="0" fontId="1" fillId="2" borderId="9" xfId="5" applyFont="1" applyFill="1" applyBorder="1" applyAlignment="1">
      <alignment horizontal="center" vertical="top" wrapText="1"/>
    </xf>
    <xf numFmtId="2" fontId="1" fillId="2" borderId="9" xfId="5" applyNumberFormat="1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1" fontId="1" fillId="2" borderId="14" xfId="5" applyNumberFormat="1" applyFont="1" applyFill="1" applyBorder="1" applyAlignment="1">
      <alignment horizontal="left" vertical="center" wrapText="1"/>
    </xf>
    <xf numFmtId="0" fontId="1" fillId="2" borderId="4" xfId="5" applyFont="1" applyFill="1" applyBorder="1" applyAlignment="1">
      <alignment horizontal="center" vertical="center" wrapText="1"/>
    </xf>
    <xf numFmtId="0" fontId="1" fillId="2" borderId="3" xfId="5" applyFont="1" applyFill="1" applyBorder="1" applyAlignment="1">
      <alignment horizontal="center" vertical="center" wrapText="1"/>
    </xf>
    <xf numFmtId="2" fontId="1" fillId="2" borderId="3" xfId="5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5" borderId="0" xfId="0" applyFill="1"/>
    <xf numFmtId="0" fontId="1" fillId="2" borderId="44" xfId="0" applyFont="1" applyFill="1" applyBorder="1" applyAlignment="1">
      <alignment horizontal="left" vertical="top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2" fontId="1" fillId="2" borderId="45" xfId="0" applyNumberFormat="1" applyFont="1" applyFill="1" applyBorder="1" applyAlignment="1">
      <alignment horizontal="center" vertical="center" wrapText="1"/>
    </xf>
    <xf numFmtId="2" fontId="1" fillId="2" borderId="44" xfId="0" applyNumberFormat="1" applyFont="1" applyFill="1" applyBorder="1" applyAlignment="1">
      <alignment horizontal="center" vertical="center" wrapText="1"/>
    </xf>
    <xf numFmtId="2" fontId="1" fillId="2" borderId="45" xfId="0" applyNumberFormat="1" applyFont="1" applyFill="1" applyBorder="1" applyAlignment="1">
      <alignment horizontal="center" vertical="top"/>
    </xf>
    <xf numFmtId="0" fontId="14" fillId="2" borderId="0" xfId="0" applyFont="1" applyFill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2" fontId="1" fillId="5" borderId="30" xfId="0" applyNumberFormat="1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center" wrapText="1"/>
    </xf>
    <xf numFmtId="2" fontId="1" fillId="5" borderId="4" xfId="0" applyNumberFormat="1" applyFont="1" applyFill="1" applyBorder="1" applyAlignment="1">
      <alignment horizontal="center" vertical="center" wrapText="1"/>
    </xf>
    <xf numFmtId="2" fontId="21" fillId="2" borderId="0" xfId="0" applyNumberFormat="1" applyFont="1" applyFill="1" applyAlignment="1">
      <alignment vertical="center" wrapText="1"/>
    </xf>
    <xf numFmtId="0" fontId="0" fillId="2" borderId="0" xfId="0" applyFill="1"/>
    <xf numFmtId="1" fontId="14" fillId="2" borderId="0" xfId="0" applyNumberFormat="1" applyFont="1" applyFill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 wrapText="1"/>
    </xf>
    <xf numFmtId="2" fontId="5" fillId="2" borderId="17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/>
    </xf>
    <xf numFmtId="2" fontId="5" fillId="2" borderId="38" xfId="0" applyNumberFormat="1" applyFont="1" applyFill="1" applyBorder="1" applyAlignment="1">
      <alignment horizontal="center" vertical="center" wrapText="1"/>
    </xf>
    <xf numFmtId="2" fontId="5" fillId="2" borderId="39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0" xfId="3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right"/>
    </xf>
    <xf numFmtId="0" fontId="6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2" fontId="1" fillId="0" borderId="25" xfId="0" applyNumberFormat="1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/>
    </xf>
    <xf numFmtId="0" fontId="1" fillId="0" borderId="2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27" xfId="0" applyNumberFormat="1" applyFont="1" applyFill="1" applyBorder="1" applyAlignment="1">
      <alignment horizontal="center" vertical="center"/>
    </xf>
    <xf numFmtId="168" fontId="5" fillId="0" borderId="16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top"/>
    </xf>
    <xf numFmtId="0" fontId="1" fillId="0" borderId="31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31" xfId="0" applyNumberFormat="1" applyFont="1" applyFill="1" applyBorder="1" applyAlignment="1">
      <alignment horizontal="center" vertical="center"/>
    </xf>
    <xf numFmtId="168" fontId="5" fillId="0" borderId="17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top" wrapText="1"/>
    </xf>
    <xf numFmtId="0" fontId="1" fillId="0" borderId="32" xfId="0" applyFont="1" applyFill="1" applyBorder="1" applyAlignment="1">
      <alignment horizontal="center" vertical="center" wrapText="1"/>
    </xf>
    <xf numFmtId="167" fontId="1" fillId="0" borderId="9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2" fontId="1" fillId="0" borderId="32" xfId="0" applyNumberFormat="1" applyFont="1" applyFill="1" applyBorder="1" applyAlignment="1">
      <alignment horizontal="center" vertical="center"/>
    </xf>
    <xf numFmtId="168" fontId="5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top" wrapText="1"/>
    </xf>
    <xf numFmtId="2" fontId="27" fillId="0" borderId="0" xfId="0" applyNumberFormat="1" applyFont="1" applyFill="1" applyAlignment="1">
      <alignment horizontal="left" vertical="center"/>
    </xf>
    <xf numFmtId="0" fontId="1" fillId="0" borderId="9" xfId="0" applyFont="1" applyFill="1" applyBorder="1" applyAlignment="1">
      <alignment horizontal="left" vertical="top"/>
    </xf>
    <xf numFmtId="1" fontId="1" fillId="0" borderId="9" xfId="0" applyNumberFormat="1" applyFont="1" applyFill="1" applyBorder="1" applyAlignment="1">
      <alignment horizontal="center" vertical="center" wrapText="1"/>
    </xf>
    <xf numFmtId="168" fontId="1" fillId="0" borderId="16" xfId="0" applyNumberFormat="1" applyFont="1" applyFill="1" applyBorder="1" applyAlignment="1">
      <alignment horizontal="center" vertical="center" wrapText="1"/>
    </xf>
    <xf numFmtId="167" fontId="1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/>
    </xf>
    <xf numFmtId="168" fontId="1" fillId="0" borderId="17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horizontal="center" vertical="center" wrapText="1"/>
    </xf>
    <xf numFmtId="1" fontId="1" fillId="0" borderId="14" xfId="0" applyNumberFormat="1" applyFont="1" applyFill="1" applyBorder="1" applyAlignment="1">
      <alignment horizontal="center" vertical="center" wrapText="1"/>
    </xf>
    <xf numFmtId="2" fontId="1" fillId="0" borderId="30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2" fontId="1" fillId="0" borderId="29" xfId="0" applyNumberFormat="1" applyFont="1" applyFill="1" applyBorder="1" applyAlignment="1">
      <alignment horizontal="center" vertical="center"/>
    </xf>
    <xf numFmtId="2" fontId="24" fillId="0" borderId="0" xfId="0" applyNumberFormat="1" applyFont="1" applyFill="1" applyAlignment="1">
      <alignment horizontal="left" vertical="center"/>
    </xf>
    <xf numFmtId="2" fontId="1" fillId="0" borderId="27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top" wrapText="1"/>
    </xf>
    <xf numFmtId="2" fontId="5" fillId="0" borderId="17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 applyAlignment="1">
      <alignment horizontal="left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3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168" fontId="5" fillId="0" borderId="16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left" vertical="top" wrapText="1"/>
    </xf>
    <xf numFmtId="2" fontId="1" fillId="0" borderId="11" xfId="0" applyNumberFormat="1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vertical="center" wrapText="1"/>
    </xf>
    <xf numFmtId="2" fontId="21" fillId="0" borderId="0" xfId="6" applyNumberFormat="1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2" fontId="1" fillId="0" borderId="35" xfId="0" applyNumberFormat="1" applyFont="1" applyFill="1" applyBorder="1" applyAlignment="1">
      <alignment horizontal="center" vertical="center" wrapText="1"/>
    </xf>
    <xf numFmtId="166" fontId="1" fillId="0" borderId="16" xfId="0" applyNumberFormat="1" applyFont="1" applyFill="1" applyBorder="1" applyAlignment="1">
      <alignment horizontal="center" vertical="center" wrapText="1"/>
    </xf>
    <xf numFmtId="2" fontId="1" fillId="0" borderId="26" xfId="0" applyNumberFormat="1" applyFont="1" applyFill="1" applyBorder="1" applyAlignment="1">
      <alignment horizontal="center" vertical="center"/>
    </xf>
    <xf numFmtId="0" fontId="1" fillId="0" borderId="3" xfId="5" applyFont="1" applyFill="1" applyBorder="1" applyAlignment="1">
      <alignment horizontal="center" vertical="top" wrapText="1"/>
    </xf>
    <xf numFmtId="167" fontId="1" fillId="0" borderId="4" xfId="5" applyNumberFormat="1" applyFont="1" applyFill="1" applyBorder="1" applyAlignment="1">
      <alignment horizontal="center" vertical="top" wrapText="1"/>
    </xf>
    <xf numFmtId="166" fontId="1" fillId="0" borderId="3" xfId="5" applyNumberFormat="1" applyFont="1" applyFill="1" applyBorder="1" applyAlignment="1">
      <alignment horizontal="center" vertical="top" wrapText="1"/>
    </xf>
    <xf numFmtId="0" fontId="1" fillId="0" borderId="36" xfId="0" applyFont="1" applyFill="1" applyBorder="1" applyAlignment="1">
      <alignment horizontal="left" vertical="top" wrapText="1"/>
    </xf>
    <xf numFmtId="1" fontId="1" fillId="0" borderId="4" xfId="5" applyNumberFormat="1" applyFont="1" applyFill="1" applyBorder="1" applyAlignment="1">
      <alignment horizontal="center" vertical="top" wrapText="1"/>
    </xf>
    <xf numFmtId="2" fontId="1" fillId="0" borderId="36" xfId="5" applyNumberFormat="1" applyFont="1" applyFill="1" applyBorder="1" applyAlignment="1">
      <alignment horizontal="center" vertical="top" wrapText="1"/>
    </xf>
    <xf numFmtId="0" fontId="1" fillId="0" borderId="3" xfId="0" applyFont="1" applyFill="1" applyBorder="1"/>
    <xf numFmtId="0" fontId="1" fillId="0" borderId="3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2" fontId="1" fillId="0" borderId="29" xfId="0" applyNumberFormat="1" applyFont="1" applyFill="1" applyBorder="1" applyAlignment="1">
      <alignment horizontal="center" vertical="center" wrapText="1"/>
    </xf>
    <xf numFmtId="2" fontId="1" fillId="0" borderId="30" xfId="0" applyNumberFormat="1" applyFont="1" applyFill="1" applyBorder="1" applyAlignment="1">
      <alignment horizontal="center" vertical="center"/>
    </xf>
    <xf numFmtId="0" fontId="23" fillId="0" borderId="0" xfId="0" applyFont="1" applyFill="1"/>
    <xf numFmtId="0" fontId="1" fillId="0" borderId="3" xfId="5" applyFont="1" applyFill="1" applyBorder="1" applyAlignment="1">
      <alignment horizontal="left" vertical="top"/>
    </xf>
    <xf numFmtId="0" fontId="1" fillId="0" borderId="31" xfId="5" applyFont="1" applyFill="1" applyBorder="1" applyAlignment="1">
      <alignment horizontal="center" vertical="top" wrapText="1"/>
    </xf>
    <xf numFmtId="167" fontId="1" fillId="0" borderId="3" xfId="5" applyNumberFormat="1" applyFont="1" applyFill="1" applyBorder="1" applyAlignment="1">
      <alignment horizontal="center" vertical="top" wrapText="1"/>
    </xf>
    <xf numFmtId="166" fontId="1" fillId="0" borderId="3" xfId="6" applyNumberFormat="1" applyFont="1" applyFill="1" applyBorder="1" applyAlignment="1">
      <alignment horizontal="center" vertical="top" wrapText="1"/>
    </xf>
    <xf numFmtId="1" fontId="1" fillId="0" borderId="3" xfId="5" applyNumberFormat="1" applyFont="1" applyFill="1" applyBorder="1" applyAlignment="1">
      <alignment horizontal="center" vertical="top" wrapText="1"/>
    </xf>
    <xf numFmtId="2" fontId="1" fillId="0" borderId="36" xfId="6" applyNumberFormat="1" applyFont="1" applyFill="1" applyBorder="1" applyAlignment="1">
      <alignment horizontal="center" vertical="top" wrapText="1"/>
    </xf>
    <xf numFmtId="0" fontId="1" fillId="0" borderId="40" xfId="0" applyFont="1" applyFill="1" applyBorder="1" applyAlignment="1">
      <alignment horizontal="left" vertical="top"/>
    </xf>
    <xf numFmtId="0" fontId="5" fillId="0" borderId="2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top"/>
    </xf>
    <xf numFmtId="167" fontId="1" fillId="0" borderId="14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top"/>
    </xf>
    <xf numFmtId="2" fontId="1" fillId="0" borderId="15" xfId="0" applyNumberFormat="1" applyFont="1" applyFill="1" applyBorder="1" applyAlignment="1">
      <alignment horizontal="center" vertical="center"/>
    </xf>
    <xf numFmtId="2" fontId="1" fillId="0" borderId="15" xfId="0" applyNumberFormat="1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2" fontId="5" fillId="0" borderId="9" xfId="0" applyNumberFormat="1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/>
    </xf>
    <xf numFmtId="2" fontId="1" fillId="0" borderId="3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3" xfId="5" applyFont="1" applyFill="1" applyBorder="1" applyAlignment="1">
      <alignment horizontal="left" vertical="top" wrapText="1"/>
    </xf>
    <xf numFmtId="2" fontId="1" fillId="0" borderId="3" xfId="6" applyNumberFormat="1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left" vertical="top"/>
    </xf>
    <xf numFmtId="0" fontId="5" fillId="0" borderId="37" xfId="0" applyFont="1" applyFill="1" applyBorder="1" applyAlignment="1">
      <alignment horizontal="left" vertical="top"/>
    </xf>
    <xf numFmtId="0" fontId="1" fillId="0" borderId="27" xfId="0" applyFont="1" applyFill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center" vertical="top" wrapText="1"/>
    </xf>
    <xf numFmtId="2" fontId="1" fillId="0" borderId="30" xfId="0" applyNumberFormat="1" applyFont="1" applyFill="1" applyBorder="1" applyAlignment="1">
      <alignment horizontal="center" vertical="top" wrapText="1"/>
    </xf>
    <xf numFmtId="2" fontId="1" fillId="0" borderId="14" xfId="0" applyNumberFormat="1" applyFont="1" applyFill="1" applyBorder="1" applyAlignment="1">
      <alignment horizontal="center" vertical="top" wrapText="1"/>
    </xf>
    <xf numFmtId="2" fontId="1" fillId="0" borderId="30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/>
    </xf>
    <xf numFmtId="0" fontId="1" fillId="0" borderId="9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/>
    </xf>
    <xf numFmtId="2" fontId="1" fillId="0" borderId="4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top"/>
    </xf>
    <xf numFmtId="0" fontId="1" fillId="0" borderId="29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2" fontId="21" fillId="0" borderId="0" xfId="0" applyNumberFormat="1" applyFont="1" applyFill="1" applyAlignment="1">
      <alignment horizontal="left" vertical="center" wrapText="1"/>
    </xf>
    <xf numFmtId="0" fontId="1" fillId="0" borderId="43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2" fontId="1" fillId="0" borderId="34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top"/>
    </xf>
    <xf numFmtId="2" fontId="1" fillId="0" borderId="12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31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2" fontId="1" fillId="0" borderId="12" xfId="0" applyNumberFormat="1" applyFont="1" applyFill="1" applyBorder="1" applyAlignment="1">
      <alignment horizontal="center" vertical="top" wrapText="1"/>
    </xf>
    <xf numFmtId="2" fontId="1" fillId="0" borderId="9" xfId="0" applyNumberFormat="1" applyFont="1" applyFill="1" applyBorder="1" applyAlignment="1">
      <alignment horizontal="center" vertical="top" wrapText="1"/>
    </xf>
    <xf numFmtId="2" fontId="1" fillId="0" borderId="32" xfId="0" applyNumberFormat="1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left" vertical="center"/>
    </xf>
    <xf numFmtId="2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/>
    <xf numFmtId="2" fontId="14" fillId="0" borderId="0" xfId="0" applyNumberFormat="1" applyFont="1" applyFill="1" applyAlignment="1">
      <alignment horizontal="left" vertical="center" wrapText="1"/>
    </xf>
    <xf numFmtId="2" fontId="1" fillId="0" borderId="33" xfId="0" applyNumberFormat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 wrapText="1"/>
    </xf>
    <xf numFmtId="2" fontId="1" fillId="0" borderId="3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167" fontId="1" fillId="0" borderId="2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25" fillId="0" borderId="33" xfId="0" applyFont="1" applyFill="1" applyBorder="1" applyAlignment="1">
      <alignment horizontal="center" vertical="top" wrapText="1"/>
    </xf>
    <xf numFmtId="167" fontId="25" fillId="0" borderId="15" xfId="0" applyNumberFormat="1" applyFont="1" applyFill="1" applyBorder="1" applyAlignment="1">
      <alignment horizontal="center" vertical="top" wrapText="1"/>
    </xf>
    <xf numFmtId="2" fontId="25" fillId="0" borderId="34" xfId="0" applyNumberFormat="1" applyFont="1" applyFill="1" applyBorder="1" applyAlignment="1">
      <alignment horizontal="center" vertical="center" wrapText="1"/>
    </xf>
    <xf numFmtId="2" fontId="25" fillId="0" borderId="15" xfId="0" applyNumberFormat="1" applyFont="1" applyFill="1" applyBorder="1" applyAlignment="1">
      <alignment horizontal="center" vertical="center" wrapText="1"/>
    </xf>
    <xf numFmtId="2" fontId="25" fillId="0" borderId="32" xfId="0" applyNumberFormat="1" applyFont="1" applyFill="1" applyBorder="1" applyAlignment="1">
      <alignment horizontal="center" vertical="center"/>
    </xf>
    <xf numFmtId="2" fontId="25" fillId="0" borderId="9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top" wrapText="1"/>
    </xf>
    <xf numFmtId="1" fontId="1" fillId="0" borderId="14" xfId="5" applyNumberFormat="1" applyFont="1" applyFill="1" applyBorder="1" applyAlignment="1">
      <alignment horizontal="left" vertical="top" wrapText="1"/>
    </xf>
    <xf numFmtId="0" fontId="1" fillId="0" borderId="30" xfId="5" applyFont="1" applyFill="1" applyBorder="1" applyAlignment="1">
      <alignment horizontal="center" vertical="top" wrapText="1"/>
    </xf>
    <xf numFmtId="0" fontId="1" fillId="0" borderId="14" xfId="5" applyFont="1" applyFill="1" applyBorder="1" applyAlignment="1">
      <alignment horizontal="center" vertical="top" wrapText="1"/>
    </xf>
    <xf numFmtId="2" fontId="1" fillId="0" borderId="14" xfId="5" applyNumberFormat="1" applyFont="1" applyFill="1" applyBorder="1" applyAlignment="1">
      <alignment horizontal="center" vertical="top" wrapText="1"/>
    </xf>
    <xf numFmtId="0" fontId="1" fillId="0" borderId="4" xfId="5" applyFont="1" applyFill="1" applyBorder="1" applyAlignment="1">
      <alignment horizontal="center" vertical="top" wrapText="1"/>
    </xf>
    <xf numFmtId="2" fontId="1" fillId="0" borderId="3" xfId="5" applyNumberFormat="1" applyFont="1" applyFill="1" applyBorder="1" applyAlignment="1">
      <alignment horizontal="center" vertical="top" wrapText="1"/>
    </xf>
    <xf numFmtId="0" fontId="1" fillId="0" borderId="38" xfId="0" applyFont="1" applyFill="1" applyBorder="1" applyAlignment="1">
      <alignment horizontal="left" vertical="top" wrapText="1"/>
    </xf>
    <xf numFmtId="2" fontId="1" fillId="0" borderId="16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1" fillId="0" borderId="38" xfId="0" applyNumberFormat="1" applyFont="1" applyFill="1" applyBorder="1" applyAlignment="1">
      <alignment horizontal="center" vertical="center" wrapText="1"/>
    </xf>
    <xf numFmtId="2" fontId="1" fillId="0" borderId="0" xfId="6" applyNumberFormat="1" applyFont="1" applyFill="1" applyBorder="1" applyAlignment="1">
      <alignment vertical="center" wrapText="1"/>
    </xf>
    <xf numFmtId="0" fontId="21" fillId="0" borderId="0" xfId="0" applyFont="1" applyFill="1" applyAlignment="1">
      <alignment horizontal="center" vertical="center" wrapText="1"/>
    </xf>
    <xf numFmtId="2" fontId="1" fillId="0" borderId="25" xfId="0" applyNumberFormat="1" applyFont="1" applyFill="1" applyBorder="1" applyAlignment="1">
      <alignment horizontal="center" vertical="center" wrapText="1"/>
    </xf>
  </cellXfs>
  <cellStyles count="8">
    <cellStyle name="Excel Built-in Normal" xfId="7" xr:uid="{00000000-0005-0000-0000-000000000000}"/>
    <cellStyle name="Normal" xfId="0" builtinId="0"/>
    <cellStyle name="TableStyleLight1" xfId="1" xr:uid="{00000000-0005-0000-0000-000001000000}"/>
    <cellStyle name="Обычный 2" xfId="2" xr:uid="{00000000-0005-0000-0000-000003000000}"/>
    <cellStyle name="Обычный 3" xfId="3" xr:uid="{00000000-0005-0000-0000-000004000000}"/>
    <cellStyle name="Обычный 4" xfId="4" xr:uid="{00000000-0005-0000-0000-000005000000}"/>
    <cellStyle name="Обычный_Лист1" xfId="5" xr:uid="{00000000-0005-0000-0000-000006000000}"/>
    <cellStyle name="Финансовый 2" xfId="6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X366"/>
  <sheetViews>
    <sheetView showGridLines="0" tabSelected="1" topLeftCell="A12" zoomScaleNormal="100" zoomScaleSheetLayoutView="100" workbookViewId="0">
      <selection activeCell="E226" sqref="E226"/>
    </sheetView>
  </sheetViews>
  <sheetFormatPr defaultColWidth="9.140625" defaultRowHeight="15.75" x14ac:dyDescent="0.25"/>
  <cols>
    <col min="1" max="1" width="1" style="38" customWidth="1"/>
    <col min="2" max="2" width="5.85546875" style="38" customWidth="1"/>
    <col min="3" max="3" width="80.42578125" style="38" customWidth="1"/>
    <col min="4" max="4" width="6" style="38" customWidth="1"/>
    <col min="5" max="5" width="9.5703125" style="38" customWidth="1"/>
    <col min="6" max="6" width="12" style="38" hidden="1" customWidth="1"/>
    <col min="7" max="7" width="13.42578125" style="38" customWidth="1"/>
    <col min="8" max="8" width="5.5703125" style="57" hidden="1" customWidth="1"/>
    <col min="9" max="9" width="14.28515625" style="49" customWidth="1"/>
    <col min="10" max="10" width="15.85546875" style="49" customWidth="1"/>
    <col min="11" max="11" width="14.85546875" style="82" customWidth="1"/>
    <col min="12" max="12" width="15.85546875" style="38" customWidth="1"/>
    <col min="13" max="13" width="9.5703125" style="71" bestFit="1" customWidth="1"/>
    <col min="14" max="14" width="9.140625" style="38"/>
    <col min="15" max="15" width="72.28515625" style="38" customWidth="1"/>
    <col min="16" max="16" width="40.140625" style="38" customWidth="1"/>
    <col min="17" max="17" width="26.42578125" style="38" customWidth="1"/>
    <col min="18" max="16384" width="9.140625" style="38"/>
  </cols>
  <sheetData>
    <row r="1" spans="2:17" s="53" customFormat="1" x14ac:dyDescent="0.25">
      <c r="B1" s="38"/>
      <c r="C1" s="38"/>
      <c r="D1" s="38"/>
      <c r="E1" s="38"/>
      <c r="F1" s="38"/>
      <c r="G1" s="4"/>
      <c r="H1" s="57"/>
      <c r="I1" s="49"/>
      <c r="J1" s="50"/>
      <c r="K1" s="81"/>
      <c r="L1" s="54"/>
      <c r="M1" s="71"/>
    </row>
    <row r="2" spans="2:17" x14ac:dyDescent="0.25">
      <c r="B2" s="36"/>
      <c r="C2" s="36"/>
      <c r="D2" s="36"/>
      <c r="E2" s="36"/>
      <c r="F2" s="36"/>
      <c r="G2" s="4"/>
      <c r="J2" s="50"/>
      <c r="K2" s="80"/>
      <c r="L2" s="28"/>
    </row>
    <row r="3" spans="2:17" x14ac:dyDescent="0.25">
      <c r="B3" s="36"/>
      <c r="C3" s="36"/>
      <c r="D3" s="36"/>
      <c r="E3" s="36"/>
      <c r="G3" s="4" t="s">
        <v>202</v>
      </c>
      <c r="J3" s="50"/>
      <c r="K3" s="80"/>
      <c r="L3" s="28"/>
    </row>
    <row r="4" spans="2:17" x14ac:dyDescent="0.25">
      <c r="B4" s="36"/>
      <c r="C4" s="36"/>
      <c r="D4" s="36"/>
      <c r="E4" s="36"/>
      <c r="G4" s="81" t="s">
        <v>151</v>
      </c>
      <c r="H4" s="149"/>
      <c r="J4" s="50"/>
      <c r="K4" s="80"/>
      <c r="L4" s="28"/>
    </row>
    <row r="5" spans="2:17" x14ac:dyDescent="0.25">
      <c r="B5" s="36"/>
      <c r="C5" s="36"/>
      <c r="D5" s="36"/>
      <c r="E5" s="36"/>
      <c r="G5" s="4"/>
      <c r="J5" s="50"/>
    </row>
    <row r="6" spans="2:17" x14ac:dyDescent="0.25">
      <c r="B6" s="36"/>
      <c r="C6" s="36"/>
      <c r="D6" s="36"/>
      <c r="E6" s="36"/>
      <c r="H6" s="4"/>
      <c r="J6" s="50"/>
    </row>
    <row r="7" spans="2:17" x14ac:dyDescent="0.25">
      <c r="B7" s="36"/>
      <c r="C7" s="165"/>
      <c r="D7" s="166"/>
      <c r="E7" s="166"/>
      <c r="F7" s="166"/>
      <c r="H7" s="38"/>
      <c r="I7" s="4"/>
      <c r="J7" s="4"/>
    </row>
    <row r="8" spans="2:17" x14ac:dyDescent="0.25">
      <c r="B8" s="36"/>
      <c r="C8" s="4" t="s">
        <v>150</v>
      </c>
      <c r="D8" s="36"/>
      <c r="E8" s="36"/>
      <c r="G8" s="36"/>
      <c r="H8" s="59"/>
      <c r="I8" s="50"/>
      <c r="J8" s="50"/>
    </row>
    <row r="9" spans="2:17" x14ac:dyDescent="0.25">
      <c r="B9" s="36"/>
      <c r="C9" s="4"/>
      <c r="D9" s="36"/>
      <c r="E9" s="36"/>
      <c r="F9" s="36"/>
      <c r="G9" s="36"/>
      <c r="H9" s="60"/>
      <c r="I9" s="48"/>
      <c r="J9" s="48"/>
      <c r="K9" s="83"/>
    </row>
    <row r="10" spans="2:17" ht="16.5" thickBot="1" x14ac:dyDescent="0.3">
      <c r="B10" s="36"/>
      <c r="C10" s="36"/>
      <c r="D10" s="36"/>
      <c r="E10" s="36"/>
      <c r="F10" s="36"/>
      <c r="G10" s="36"/>
      <c r="H10" s="60"/>
      <c r="I10" s="48"/>
      <c r="J10" s="61"/>
    </row>
    <row r="11" spans="2:17" ht="16.5" customHeight="1" thickBot="1" x14ac:dyDescent="0.3">
      <c r="B11" s="176" t="s">
        <v>0</v>
      </c>
      <c r="C11" s="174" t="s">
        <v>1</v>
      </c>
      <c r="D11" s="172" t="s">
        <v>2</v>
      </c>
      <c r="E11" s="167" t="s">
        <v>9</v>
      </c>
      <c r="F11" s="183" t="s">
        <v>3</v>
      </c>
      <c r="G11" s="184"/>
      <c r="H11" s="169" t="s">
        <v>4</v>
      </c>
      <c r="I11" s="170"/>
      <c r="J11" s="171"/>
    </row>
    <row r="12" spans="2:17" s="36" customFormat="1" ht="79.5" thickBot="1" x14ac:dyDescent="0.3">
      <c r="B12" s="177"/>
      <c r="C12" s="175"/>
      <c r="D12" s="173"/>
      <c r="E12" s="168"/>
      <c r="F12" s="62" t="s">
        <v>22</v>
      </c>
      <c r="G12" s="63" t="s">
        <v>5</v>
      </c>
      <c r="H12" s="64" t="s">
        <v>6</v>
      </c>
      <c r="I12" s="65" t="s">
        <v>5</v>
      </c>
      <c r="J12" s="91" t="s">
        <v>7</v>
      </c>
      <c r="K12" s="74"/>
      <c r="L12" s="13"/>
      <c r="M12" s="73"/>
    </row>
    <row r="13" spans="2:17" s="41" customFormat="1" ht="12" thickBot="1" x14ac:dyDescent="0.3">
      <c r="B13" s="66" t="s">
        <v>10</v>
      </c>
      <c r="C13" s="58" t="s">
        <v>11</v>
      </c>
      <c r="D13" s="58" t="s">
        <v>12</v>
      </c>
      <c r="E13" s="58" t="s">
        <v>13</v>
      </c>
      <c r="F13" s="58" t="s">
        <v>14</v>
      </c>
      <c r="G13" s="58" t="s">
        <v>15</v>
      </c>
      <c r="H13" s="66" t="s">
        <v>16</v>
      </c>
      <c r="I13" s="58" t="s">
        <v>17</v>
      </c>
      <c r="J13" s="58" t="s">
        <v>18</v>
      </c>
      <c r="K13" s="84"/>
      <c r="M13" s="133"/>
    </row>
    <row r="14" spans="2:17" s="36" customFormat="1" ht="15.95" customHeight="1" thickBot="1" x14ac:dyDescent="0.3">
      <c r="B14" s="15"/>
      <c r="C14" s="12" t="s">
        <v>178</v>
      </c>
      <c r="D14" s="9"/>
      <c r="E14" s="9"/>
      <c r="F14" s="10"/>
      <c r="G14" s="10"/>
      <c r="H14" s="11"/>
      <c r="I14" s="10"/>
      <c r="J14" s="16"/>
      <c r="K14" s="74"/>
      <c r="L14" s="13"/>
      <c r="M14" s="72"/>
      <c r="N14" s="13"/>
      <c r="O14" s="13"/>
      <c r="P14" s="13"/>
      <c r="Q14" s="13"/>
    </row>
    <row r="15" spans="2:17" s="36" customFormat="1" ht="15.95" customHeight="1" x14ac:dyDescent="0.25">
      <c r="B15" s="150">
        <v>1</v>
      </c>
      <c r="C15" s="119"/>
      <c r="D15" s="120"/>
      <c r="E15" s="121"/>
      <c r="F15" s="122">
        <v>50</v>
      </c>
      <c r="G15" s="123"/>
      <c r="H15" s="115">
        <f>F15*E15</f>
        <v>0</v>
      </c>
      <c r="I15" s="116"/>
      <c r="J15" s="152">
        <f>SUM(H15:I17)</f>
        <v>0</v>
      </c>
      <c r="K15" s="75"/>
      <c r="L15" s="13"/>
      <c r="M15" s="73"/>
    </row>
    <row r="16" spans="2:17" s="36" customFormat="1" ht="15.95" customHeight="1" x14ac:dyDescent="0.25">
      <c r="B16" s="151"/>
      <c r="C16" s="101" t="s">
        <v>168</v>
      </c>
      <c r="D16" s="93" t="s">
        <v>8</v>
      </c>
      <c r="E16" s="102">
        <v>0.2</v>
      </c>
      <c r="F16" s="95"/>
      <c r="G16" s="103"/>
      <c r="H16" s="87"/>
      <c r="I16" s="18">
        <f>G16*E16</f>
        <v>0</v>
      </c>
      <c r="J16" s="153"/>
      <c r="K16" s="78"/>
      <c r="L16" s="13"/>
      <c r="M16" s="73"/>
    </row>
    <row r="17" spans="1:94" s="36" customFormat="1" ht="15.95" customHeight="1" thickBot="1" x14ac:dyDescent="0.3">
      <c r="B17" s="151"/>
      <c r="C17" s="124" t="s">
        <v>98</v>
      </c>
      <c r="D17" s="125" t="s">
        <v>8</v>
      </c>
      <c r="E17" s="126">
        <v>2</v>
      </c>
      <c r="F17" s="97"/>
      <c r="G17" s="127"/>
      <c r="H17" s="117"/>
      <c r="I17" s="118">
        <f>G17*E17</f>
        <v>0</v>
      </c>
      <c r="J17" s="156"/>
      <c r="K17" s="78"/>
      <c r="L17" s="13"/>
      <c r="M17" s="73"/>
    </row>
    <row r="18" spans="1:94" s="36" customFormat="1" ht="15.95" customHeight="1" x14ac:dyDescent="0.25">
      <c r="B18" s="151"/>
      <c r="C18" s="119"/>
      <c r="D18" s="120"/>
      <c r="E18" s="121"/>
      <c r="F18" s="122">
        <v>300</v>
      </c>
      <c r="G18" s="123"/>
      <c r="H18" s="115">
        <f>F18*E18</f>
        <v>0</v>
      </c>
      <c r="I18" s="116"/>
      <c r="J18" s="152">
        <f>SUM(H18:I20)</f>
        <v>0</v>
      </c>
      <c r="K18" s="75"/>
      <c r="L18" s="13"/>
      <c r="M18" s="73"/>
    </row>
    <row r="19" spans="1:94" s="36" customFormat="1" ht="15.95" customHeight="1" x14ac:dyDescent="0.25">
      <c r="B19" s="151"/>
      <c r="C19" s="101" t="s">
        <v>168</v>
      </c>
      <c r="D19" s="93" t="s">
        <v>8</v>
      </c>
      <c r="E19" s="102">
        <v>0.4</v>
      </c>
      <c r="F19" s="95"/>
      <c r="G19" s="103"/>
      <c r="H19" s="87"/>
      <c r="I19" s="18">
        <f>G19*E19</f>
        <v>0</v>
      </c>
      <c r="J19" s="153"/>
      <c r="K19" s="78"/>
      <c r="L19" s="13"/>
      <c r="M19" s="73"/>
    </row>
    <row r="20" spans="1:94" s="36" customFormat="1" ht="15.95" customHeight="1" thickBot="1" x14ac:dyDescent="0.3">
      <c r="B20" s="151"/>
      <c r="C20" s="124" t="s">
        <v>98</v>
      </c>
      <c r="D20" s="125" t="s">
        <v>8</v>
      </c>
      <c r="E20" s="126">
        <v>2</v>
      </c>
      <c r="F20" s="97"/>
      <c r="G20" s="127"/>
      <c r="H20" s="117"/>
      <c r="I20" s="118">
        <f>G20*E20</f>
        <v>0</v>
      </c>
      <c r="J20" s="156"/>
      <c r="K20" s="78"/>
      <c r="L20" s="13"/>
      <c r="M20" s="73"/>
    </row>
    <row r="21" spans="1:94" s="36" customFormat="1" ht="15.95" customHeight="1" x14ac:dyDescent="0.25">
      <c r="B21" s="151"/>
      <c r="C21" s="359"/>
      <c r="D21" s="360"/>
      <c r="E21" s="361"/>
      <c r="F21" s="300">
        <v>100</v>
      </c>
      <c r="G21" s="362"/>
      <c r="H21" s="302">
        <f>F21*E21</f>
        <v>0</v>
      </c>
      <c r="I21" s="301"/>
      <c r="J21" s="153">
        <f>SUM(H21:I24)</f>
        <v>0</v>
      </c>
      <c r="K21" s="75"/>
      <c r="L21" s="13"/>
      <c r="M21" s="73"/>
    </row>
    <row r="22" spans="1:94" s="36" customFormat="1" ht="15.95" customHeight="1" x14ac:dyDescent="0.25">
      <c r="B22" s="151"/>
      <c r="C22" s="101" t="s">
        <v>168</v>
      </c>
      <c r="D22" s="93" t="s">
        <v>8</v>
      </c>
      <c r="E22" s="102">
        <v>0.4</v>
      </c>
      <c r="F22" s="95"/>
      <c r="G22" s="103"/>
      <c r="H22" s="87"/>
      <c r="I22" s="18">
        <f>G22*E22</f>
        <v>0</v>
      </c>
      <c r="J22" s="153"/>
      <c r="K22" s="78"/>
      <c r="L22" s="13"/>
      <c r="M22" s="73"/>
    </row>
    <row r="23" spans="1:94" s="36" customFormat="1" ht="15.95" customHeight="1" x14ac:dyDescent="0.25">
      <c r="B23" s="151"/>
      <c r="C23" s="101" t="s">
        <v>170</v>
      </c>
      <c r="D23" s="93" t="s">
        <v>8</v>
      </c>
      <c r="E23" s="102">
        <v>4</v>
      </c>
      <c r="F23" s="95"/>
      <c r="G23" s="103"/>
      <c r="H23" s="87"/>
      <c r="I23" s="18">
        <f>G23*E23</f>
        <v>0</v>
      </c>
      <c r="J23" s="153"/>
      <c r="K23" s="78"/>
      <c r="L23" s="13"/>
      <c r="M23" s="73"/>
    </row>
    <row r="24" spans="1:94" s="36" customFormat="1" ht="15.95" customHeight="1" thickBot="1" x14ac:dyDescent="0.3">
      <c r="B24" s="159"/>
      <c r="C24" s="107" t="s">
        <v>169</v>
      </c>
      <c r="D24" s="108" t="s">
        <v>8</v>
      </c>
      <c r="E24" s="109">
        <v>1</v>
      </c>
      <c r="F24" s="110"/>
      <c r="G24" s="111"/>
      <c r="H24" s="89"/>
      <c r="I24" s="90">
        <f>G24*E24</f>
        <v>0</v>
      </c>
      <c r="J24" s="156"/>
      <c r="K24" s="78"/>
      <c r="L24" s="13"/>
      <c r="M24" s="73"/>
    </row>
    <row r="25" spans="1:94" s="36" customFormat="1" ht="16.5" hidden="1" customHeight="1" thickBot="1" x14ac:dyDescent="0.3">
      <c r="B25" s="15"/>
      <c r="C25" s="12" t="s">
        <v>177</v>
      </c>
      <c r="D25" s="9"/>
      <c r="E25" s="9"/>
      <c r="F25" s="10"/>
      <c r="G25" s="10"/>
      <c r="H25" s="11"/>
      <c r="I25" s="10"/>
      <c r="J25" s="16"/>
      <c r="K25" s="74"/>
      <c r="L25" s="13"/>
      <c r="M25" s="72"/>
      <c r="N25" s="13"/>
      <c r="O25" s="13"/>
      <c r="P25" s="13"/>
      <c r="Q25" s="13"/>
    </row>
    <row r="26" spans="1:94" s="36" customFormat="1" ht="15.95" hidden="1" customHeight="1" x14ac:dyDescent="0.25">
      <c r="B26" s="154">
        <v>2</v>
      </c>
      <c r="C26" s="27" t="s">
        <v>175</v>
      </c>
      <c r="D26" s="43" t="s">
        <v>19</v>
      </c>
      <c r="E26" s="44">
        <f>14.5+16.4</f>
        <v>30.9</v>
      </c>
      <c r="F26" s="1">
        <v>50</v>
      </c>
      <c r="G26" s="2"/>
      <c r="H26" s="88">
        <f>F26*E26</f>
        <v>1545</v>
      </c>
      <c r="I26" s="2"/>
      <c r="J26" s="160"/>
      <c r="K26" s="74"/>
      <c r="L26" s="13"/>
      <c r="M26" s="72"/>
      <c r="N26" s="13"/>
      <c r="O26" s="13"/>
      <c r="P26" s="13"/>
      <c r="Q26" s="13"/>
    </row>
    <row r="27" spans="1:94" s="36" customFormat="1" ht="15.95" hidden="1" customHeight="1" x14ac:dyDescent="0.25">
      <c r="B27" s="157"/>
      <c r="C27" s="104" t="s">
        <v>167</v>
      </c>
      <c r="D27" s="93" t="s">
        <v>21</v>
      </c>
      <c r="E27" s="102">
        <v>10.33</v>
      </c>
      <c r="F27" s="95">
        <v>70</v>
      </c>
      <c r="G27" s="103"/>
      <c r="H27" s="88">
        <f>F27*E27</f>
        <v>723.1</v>
      </c>
      <c r="I27" s="14"/>
      <c r="J27" s="161"/>
      <c r="K27" s="75"/>
      <c r="L27" s="37"/>
      <c r="M27" s="73"/>
    </row>
    <row r="28" spans="1:94" s="134" customFormat="1" ht="15.95" hidden="1" customHeight="1" x14ac:dyDescent="0.25">
      <c r="A28" s="36"/>
      <c r="B28" s="157"/>
      <c r="C28" s="27" t="s">
        <v>166</v>
      </c>
      <c r="D28" s="43" t="s">
        <v>8</v>
      </c>
      <c r="E28" s="44">
        <v>15</v>
      </c>
      <c r="F28" s="1">
        <v>100</v>
      </c>
      <c r="G28" s="2"/>
      <c r="H28" s="88">
        <f>F28*E28</f>
        <v>1500</v>
      </c>
      <c r="I28" s="2"/>
      <c r="J28" s="161"/>
      <c r="K28" s="74"/>
      <c r="L28" s="13"/>
      <c r="M28" s="72"/>
      <c r="N28" s="13"/>
      <c r="O28" s="13"/>
      <c r="P28" s="13"/>
      <c r="Q28" s="13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</row>
    <row r="29" spans="1:94" s="134" customFormat="1" ht="15.95" hidden="1" customHeight="1" x14ac:dyDescent="0.25">
      <c r="A29" s="36"/>
      <c r="B29" s="157"/>
      <c r="C29" s="27" t="s">
        <v>176</v>
      </c>
      <c r="D29" s="43" t="s">
        <v>8</v>
      </c>
      <c r="E29" s="145">
        <v>2</v>
      </c>
      <c r="F29" s="1">
        <v>400</v>
      </c>
      <c r="G29" s="2"/>
      <c r="H29" s="88">
        <f>F29*E29</f>
        <v>800</v>
      </c>
      <c r="I29" s="2"/>
      <c r="J29" s="161"/>
      <c r="K29" s="74"/>
      <c r="L29" s="13"/>
      <c r="M29" s="72"/>
      <c r="N29" s="13"/>
      <c r="O29" s="13"/>
      <c r="P29" s="13"/>
      <c r="Q29" s="13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</row>
    <row r="30" spans="1:94" s="36" customFormat="1" ht="15.95" hidden="1" customHeight="1" x14ac:dyDescent="0.25">
      <c r="B30" s="157"/>
      <c r="C30" s="27" t="s">
        <v>181</v>
      </c>
      <c r="D30" s="43" t="s">
        <v>21</v>
      </c>
      <c r="E30" s="44">
        <f>2.1+11.5+5.4+4</f>
        <v>23</v>
      </c>
      <c r="F30" s="1">
        <v>250</v>
      </c>
      <c r="G30" s="2"/>
      <c r="H30" s="88">
        <f>F30*E30</f>
        <v>5750</v>
      </c>
      <c r="I30" s="2"/>
      <c r="J30" s="161"/>
      <c r="K30" s="74"/>
      <c r="L30" s="13"/>
      <c r="M30" s="72"/>
      <c r="N30" s="13"/>
      <c r="O30" s="13"/>
      <c r="P30" s="13"/>
      <c r="Q30" s="13"/>
    </row>
    <row r="31" spans="1:94" s="36" customFormat="1" ht="15.95" hidden="1" customHeight="1" x14ac:dyDescent="0.25">
      <c r="B31" s="157"/>
      <c r="C31" s="27" t="s">
        <v>165</v>
      </c>
      <c r="D31" s="43" t="s">
        <v>21</v>
      </c>
      <c r="E31" s="44">
        <f>43.51+61.6+23</f>
        <v>128.11000000000001</v>
      </c>
      <c r="F31" s="146">
        <v>70</v>
      </c>
      <c r="G31" s="2"/>
      <c r="H31" s="88">
        <f>F31*E31</f>
        <v>8967.7000000000007</v>
      </c>
      <c r="I31" s="2"/>
      <c r="J31" s="161"/>
      <c r="K31" s="74"/>
      <c r="L31" s="13"/>
      <c r="M31" s="72"/>
      <c r="N31" s="13"/>
      <c r="O31" s="13"/>
      <c r="P31" s="13"/>
      <c r="Q31" s="13"/>
    </row>
    <row r="32" spans="1:94" s="36" customFormat="1" ht="15.95" hidden="1" customHeight="1" x14ac:dyDescent="0.25">
      <c r="B32" s="157"/>
      <c r="C32" s="27" t="s">
        <v>173</v>
      </c>
      <c r="D32" s="43" t="s">
        <v>21</v>
      </c>
      <c r="E32" s="44">
        <v>65</v>
      </c>
      <c r="F32" s="146">
        <v>80</v>
      </c>
      <c r="G32" s="2"/>
      <c r="H32" s="88">
        <f>F32*E32</f>
        <v>5200</v>
      </c>
      <c r="I32" s="2"/>
      <c r="J32" s="161"/>
      <c r="K32" s="74"/>
      <c r="L32" s="13"/>
      <c r="M32" s="72"/>
      <c r="N32" s="13"/>
      <c r="O32" s="13"/>
      <c r="P32" s="13"/>
      <c r="Q32" s="13"/>
    </row>
    <row r="33" spans="1:94" s="36" customFormat="1" ht="15.95" hidden="1" customHeight="1" x14ac:dyDescent="0.25">
      <c r="B33" s="157"/>
      <c r="C33" s="27" t="s">
        <v>179</v>
      </c>
      <c r="D33" s="43" t="s">
        <v>8</v>
      </c>
      <c r="E33" s="145">
        <v>1</v>
      </c>
      <c r="F33" s="1">
        <v>1800</v>
      </c>
      <c r="G33" s="2"/>
      <c r="H33" s="88">
        <f>F33*E33</f>
        <v>1800</v>
      </c>
      <c r="I33" s="2"/>
      <c r="J33" s="161"/>
      <c r="K33" s="74"/>
      <c r="L33" s="13"/>
      <c r="M33" s="72"/>
      <c r="N33" s="13"/>
      <c r="O33" s="13"/>
      <c r="P33" s="13"/>
      <c r="Q33" s="13"/>
    </row>
    <row r="34" spans="1:94" s="36" customFormat="1" ht="15.95" hidden="1" customHeight="1" x14ac:dyDescent="0.25">
      <c r="B34" s="157"/>
      <c r="C34" s="27" t="s">
        <v>200</v>
      </c>
      <c r="D34" s="43" t="s">
        <v>21</v>
      </c>
      <c r="E34" s="44">
        <v>14.3</v>
      </c>
      <c r="F34" s="1">
        <v>180</v>
      </c>
      <c r="G34" s="2"/>
      <c r="H34" s="88">
        <f>F34*E34</f>
        <v>2574</v>
      </c>
      <c r="I34" s="2"/>
      <c r="J34" s="161"/>
      <c r="K34" s="74"/>
      <c r="L34" s="13"/>
      <c r="M34" s="72"/>
      <c r="N34" s="13"/>
      <c r="O34" s="13"/>
      <c r="P34" s="13"/>
      <c r="Q34" s="13"/>
    </row>
    <row r="35" spans="1:94" s="36" customFormat="1" ht="15.95" hidden="1" customHeight="1" x14ac:dyDescent="0.25">
      <c r="B35" s="157"/>
      <c r="C35" s="94" t="s">
        <v>171</v>
      </c>
      <c r="D35" s="96" t="s">
        <v>21</v>
      </c>
      <c r="E35" s="45">
        <v>4.3</v>
      </c>
      <c r="F35" s="5">
        <v>250</v>
      </c>
      <c r="G35" s="6"/>
      <c r="H35" s="88">
        <f>F35*E35</f>
        <v>1075</v>
      </c>
      <c r="I35" s="6"/>
      <c r="J35" s="161"/>
      <c r="K35" s="74"/>
      <c r="L35" s="13"/>
      <c r="M35" s="72"/>
      <c r="N35" s="13"/>
      <c r="O35" s="13"/>
      <c r="P35" s="13"/>
      <c r="Q35" s="13"/>
    </row>
    <row r="36" spans="1:94" s="36" customFormat="1" ht="15.95" hidden="1" customHeight="1" x14ac:dyDescent="0.25">
      <c r="B36" s="157"/>
      <c r="C36" s="27" t="s">
        <v>174</v>
      </c>
      <c r="D36" s="43" t="s">
        <v>19</v>
      </c>
      <c r="E36" s="44">
        <v>18</v>
      </c>
      <c r="F36" s="1">
        <v>300</v>
      </c>
      <c r="G36" s="2"/>
      <c r="H36" s="88">
        <f>F36*E36</f>
        <v>5400</v>
      </c>
      <c r="I36" s="2"/>
      <c r="J36" s="161"/>
      <c r="K36" s="74"/>
      <c r="L36" s="13"/>
      <c r="M36" s="72"/>
      <c r="N36" s="13"/>
      <c r="O36" s="13"/>
      <c r="P36" s="13"/>
      <c r="Q36" s="13"/>
    </row>
    <row r="37" spans="1:94" s="36" customFormat="1" ht="15.95" hidden="1" customHeight="1" x14ac:dyDescent="0.25">
      <c r="B37" s="157"/>
      <c r="C37" s="27" t="s">
        <v>180</v>
      </c>
      <c r="D37" s="43" t="s">
        <v>21</v>
      </c>
      <c r="E37" s="44">
        <v>18</v>
      </c>
      <c r="F37" s="146">
        <v>180</v>
      </c>
      <c r="G37" s="2"/>
      <c r="H37" s="88">
        <f>F37*E37</f>
        <v>3240</v>
      </c>
      <c r="I37" s="2"/>
      <c r="J37" s="161"/>
      <c r="K37" s="74"/>
      <c r="L37" s="13"/>
      <c r="M37" s="72"/>
      <c r="N37" s="13"/>
      <c r="O37" s="13"/>
      <c r="P37" s="13"/>
      <c r="Q37" s="13"/>
    </row>
    <row r="38" spans="1:94" s="36" customFormat="1" ht="15.95" hidden="1" customHeight="1" x14ac:dyDescent="0.25">
      <c r="B38" s="157"/>
      <c r="C38" s="27" t="s">
        <v>164</v>
      </c>
      <c r="D38" s="43" t="s">
        <v>8</v>
      </c>
      <c r="E38" s="44">
        <v>2</v>
      </c>
      <c r="F38" s="1">
        <v>200</v>
      </c>
      <c r="G38" s="2"/>
      <c r="H38" s="88">
        <f>F38*E38</f>
        <v>400</v>
      </c>
      <c r="I38" s="2"/>
      <c r="J38" s="161"/>
      <c r="K38" s="74"/>
      <c r="L38" s="13"/>
      <c r="M38" s="72"/>
      <c r="N38" s="13"/>
      <c r="O38" s="13"/>
      <c r="P38" s="13"/>
      <c r="Q38" s="13"/>
    </row>
    <row r="39" spans="1:94" s="134" customFormat="1" ht="15.95" hidden="1" customHeight="1" x14ac:dyDescent="0.25">
      <c r="A39" s="36"/>
      <c r="B39" s="157"/>
      <c r="C39" s="27" t="s">
        <v>182</v>
      </c>
      <c r="D39" s="43" t="s">
        <v>8</v>
      </c>
      <c r="E39" s="44">
        <v>1</v>
      </c>
      <c r="F39" s="1">
        <v>200</v>
      </c>
      <c r="G39" s="2"/>
      <c r="H39" s="88">
        <f>F39*E39</f>
        <v>200</v>
      </c>
      <c r="I39" s="2"/>
      <c r="J39" s="161"/>
      <c r="K39" s="74"/>
      <c r="L39" s="13"/>
      <c r="M39" s="72"/>
      <c r="N39" s="13"/>
      <c r="O39" s="13"/>
      <c r="P39" s="13"/>
      <c r="Q39" s="13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</row>
    <row r="40" spans="1:94" s="36" customFormat="1" ht="15.95" hidden="1" customHeight="1" x14ac:dyDescent="0.25">
      <c r="B40" s="157"/>
      <c r="C40" s="104" t="s">
        <v>183</v>
      </c>
      <c r="D40" s="93" t="s">
        <v>21</v>
      </c>
      <c r="E40" s="102">
        <v>2.2000000000000002</v>
      </c>
      <c r="F40" s="95">
        <v>70</v>
      </c>
      <c r="G40" s="103"/>
      <c r="H40" s="88">
        <f>F40*E40</f>
        <v>154</v>
      </c>
      <c r="I40" s="14"/>
      <c r="J40" s="161"/>
      <c r="K40" s="75"/>
      <c r="L40" s="37"/>
      <c r="M40" s="73"/>
    </row>
    <row r="41" spans="1:94" s="36" customFormat="1" ht="15.95" hidden="1" customHeight="1" x14ac:dyDescent="0.25">
      <c r="B41" s="157"/>
      <c r="C41" s="104" t="s">
        <v>155</v>
      </c>
      <c r="D41" s="93" t="s">
        <v>21</v>
      </c>
      <c r="E41" s="102">
        <v>10.4</v>
      </c>
      <c r="F41" s="144">
        <v>180</v>
      </c>
      <c r="G41" s="103"/>
      <c r="H41" s="88">
        <f>F41*E41</f>
        <v>1872</v>
      </c>
      <c r="I41" s="14"/>
      <c r="J41" s="161"/>
      <c r="K41" s="75"/>
      <c r="L41" s="37"/>
      <c r="M41" s="73"/>
    </row>
    <row r="42" spans="1:94" s="36" customFormat="1" ht="15.95" hidden="1" customHeight="1" x14ac:dyDescent="0.25">
      <c r="B42" s="157"/>
      <c r="C42" s="94" t="s">
        <v>184</v>
      </c>
      <c r="D42" s="96" t="s">
        <v>21</v>
      </c>
      <c r="E42" s="45">
        <f>4.3+2.2</f>
        <v>6.5</v>
      </c>
      <c r="F42" s="5">
        <v>250</v>
      </c>
      <c r="G42" s="6"/>
      <c r="H42" s="88">
        <f>F42*E42</f>
        <v>1625</v>
      </c>
      <c r="I42" s="6"/>
      <c r="J42" s="161"/>
      <c r="K42" s="74"/>
      <c r="L42" s="13"/>
      <c r="M42" s="72"/>
      <c r="N42" s="13"/>
      <c r="O42" s="13"/>
      <c r="P42" s="13"/>
      <c r="Q42" s="13"/>
    </row>
    <row r="43" spans="1:94" s="134" customFormat="1" ht="15.95" hidden="1" customHeight="1" x14ac:dyDescent="0.25">
      <c r="A43" s="36"/>
      <c r="B43" s="157"/>
      <c r="C43" s="27" t="s">
        <v>156</v>
      </c>
      <c r="D43" s="96" t="s">
        <v>19</v>
      </c>
      <c r="E43" s="45">
        <v>20</v>
      </c>
      <c r="F43" s="2">
        <v>10</v>
      </c>
      <c r="G43" s="6"/>
      <c r="H43" s="88">
        <f>F43*E43</f>
        <v>200</v>
      </c>
      <c r="I43" s="6"/>
      <c r="J43" s="161"/>
      <c r="K43" s="74"/>
      <c r="L43" s="37"/>
      <c r="M43" s="72"/>
      <c r="N43" s="13"/>
      <c r="O43" s="13"/>
      <c r="P43" s="13"/>
      <c r="Q43" s="13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</row>
    <row r="44" spans="1:94" s="135" customFormat="1" ht="15.75" hidden="1" customHeight="1" x14ac:dyDescent="0.25">
      <c r="A44" s="36"/>
      <c r="B44" s="157"/>
      <c r="C44" s="136" t="s">
        <v>157</v>
      </c>
      <c r="D44" s="137" t="s">
        <v>19</v>
      </c>
      <c r="E44" s="138">
        <v>15</v>
      </c>
      <c r="F44" s="139">
        <v>8</v>
      </c>
      <c r="G44" s="140"/>
      <c r="H44" s="141">
        <f>F44*E44</f>
        <v>120</v>
      </c>
      <c r="I44" s="140"/>
      <c r="J44" s="161"/>
      <c r="K44" s="80"/>
      <c r="L44" s="112"/>
      <c r="M44" s="147"/>
      <c r="N44" s="112"/>
      <c r="O44" s="112"/>
      <c r="P44" s="112"/>
      <c r="Q44" s="112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8"/>
      <c r="CI44" s="148"/>
      <c r="CJ44" s="148"/>
      <c r="CK44" s="148"/>
      <c r="CL44" s="148"/>
      <c r="CM44" s="148"/>
      <c r="CN44" s="148"/>
      <c r="CO44" s="148"/>
      <c r="CP44" s="148"/>
    </row>
    <row r="45" spans="1:94" s="36" customFormat="1" ht="15" hidden="1" customHeight="1" x14ac:dyDescent="0.25">
      <c r="B45" s="157"/>
      <c r="C45" s="104" t="s">
        <v>158</v>
      </c>
      <c r="D45" s="93" t="s">
        <v>8</v>
      </c>
      <c r="E45" s="102">
        <v>9</v>
      </c>
      <c r="F45" s="95">
        <v>200</v>
      </c>
      <c r="G45" s="113"/>
      <c r="H45" s="88">
        <f>F45*E45</f>
        <v>1800</v>
      </c>
      <c r="I45" s="14"/>
      <c r="J45" s="161"/>
      <c r="K45" s="75"/>
      <c r="L45" s="112"/>
      <c r="M45" s="73"/>
    </row>
    <row r="46" spans="1:94" s="36" customFormat="1" ht="15" hidden="1" customHeight="1" x14ac:dyDescent="0.25">
      <c r="B46" s="157"/>
      <c r="C46" s="104" t="s">
        <v>185</v>
      </c>
      <c r="D46" s="93" t="s">
        <v>8</v>
      </c>
      <c r="E46" s="102">
        <v>1</v>
      </c>
      <c r="F46" s="95">
        <v>1500</v>
      </c>
      <c r="G46" s="113"/>
      <c r="H46" s="88">
        <f>F46*E46</f>
        <v>1500</v>
      </c>
      <c r="I46" s="14"/>
      <c r="J46" s="161"/>
      <c r="K46" s="75"/>
      <c r="L46" s="112"/>
      <c r="M46" s="73"/>
    </row>
    <row r="47" spans="1:94" s="36" customFormat="1" hidden="1" x14ac:dyDescent="0.25">
      <c r="B47" s="157"/>
      <c r="C47" s="94" t="s">
        <v>159</v>
      </c>
      <c r="D47" s="96" t="s">
        <v>8</v>
      </c>
      <c r="E47" s="45">
        <v>2</v>
      </c>
      <c r="F47" s="5">
        <v>250</v>
      </c>
      <c r="G47" s="6"/>
      <c r="H47" s="88">
        <f>F47*E47</f>
        <v>500</v>
      </c>
      <c r="I47" s="6"/>
      <c r="J47" s="161"/>
      <c r="K47" s="74"/>
      <c r="L47" s="112"/>
      <c r="M47" s="72"/>
      <c r="N47" s="13"/>
      <c r="O47" s="13"/>
      <c r="P47" s="13"/>
      <c r="Q47" s="13"/>
    </row>
    <row r="48" spans="1:94" s="36" customFormat="1" hidden="1" x14ac:dyDescent="0.25">
      <c r="B48" s="157"/>
      <c r="C48" s="114" t="s">
        <v>160</v>
      </c>
      <c r="D48" s="96" t="s">
        <v>8</v>
      </c>
      <c r="E48" s="45">
        <v>1</v>
      </c>
      <c r="F48" s="5">
        <v>300</v>
      </c>
      <c r="G48" s="6"/>
      <c r="H48" s="7">
        <f>F48*E48</f>
        <v>300</v>
      </c>
      <c r="I48" s="6"/>
      <c r="J48" s="161"/>
      <c r="K48" s="75"/>
      <c r="L48" s="112"/>
      <c r="M48" s="158"/>
      <c r="N48" s="158"/>
      <c r="O48" s="158"/>
    </row>
    <row r="49" spans="1:94" s="36" customFormat="1" hidden="1" x14ac:dyDescent="0.25">
      <c r="B49" s="157"/>
      <c r="C49" s="114" t="s">
        <v>196</v>
      </c>
      <c r="D49" s="96" t="s">
        <v>8</v>
      </c>
      <c r="E49" s="45">
        <v>1</v>
      </c>
      <c r="F49" s="5">
        <v>500</v>
      </c>
      <c r="G49" s="6"/>
      <c r="H49" s="7">
        <f>F49*E49</f>
        <v>500</v>
      </c>
      <c r="I49" s="6"/>
      <c r="J49" s="161"/>
      <c r="K49" s="75"/>
      <c r="L49" s="112"/>
      <c r="M49" s="158"/>
      <c r="N49" s="158"/>
      <c r="O49" s="158"/>
    </row>
    <row r="50" spans="1:94" s="134" customFormat="1" hidden="1" x14ac:dyDescent="0.25">
      <c r="A50" s="36"/>
      <c r="B50" s="157"/>
      <c r="C50" s="114" t="s">
        <v>197</v>
      </c>
      <c r="D50" s="96" t="s">
        <v>8</v>
      </c>
      <c r="E50" s="45">
        <v>1</v>
      </c>
      <c r="F50" s="5">
        <v>400</v>
      </c>
      <c r="G50" s="6"/>
      <c r="H50" s="7">
        <f>F50*E50</f>
        <v>400</v>
      </c>
      <c r="I50" s="6"/>
      <c r="J50" s="161"/>
      <c r="K50" s="75"/>
      <c r="L50" s="112"/>
      <c r="M50" s="158"/>
      <c r="N50" s="158"/>
      <c r="O50" s="158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</row>
    <row r="51" spans="1:94" s="36" customFormat="1" ht="15.95" hidden="1" customHeight="1" x14ac:dyDescent="0.25">
      <c r="B51" s="157"/>
      <c r="C51" s="94" t="s">
        <v>172</v>
      </c>
      <c r="D51" s="96" t="s">
        <v>8</v>
      </c>
      <c r="E51" s="45">
        <v>2</v>
      </c>
      <c r="F51" s="5">
        <v>50</v>
      </c>
      <c r="G51" s="6"/>
      <c r="H51" s="88">
        <f>F51*E51</f>
        <v>100</v>
      </c>
      <c r="I51" s="6"/>
      <c r="J51" s="161"/>
      <c r="K51" s="74"/>
      <c r="L51" s="13"/>
      <c r="M51" s="72"/>
      <c r="N51" s="13"/>
      <c r="O51" s="13"/>
      <c r="P51" s="13"/>
      <c r="Q51" s="13"/>
    </row>
    <row r="52" spans="1:94" s="36" customFormat="1" ht="15.95" hidden="1" customHeight="1" x14ac:dyDescent="0.25">
      <c r="B52" s="157"/>
      <c r="C52" s="104" t="s">
        <v>186</v>
      </c>
      <c r="D52" s="93" t="s">
        <v>19</v>
      </c>
      <c r="E52" s="102">
        <v>10</v>
      </c>
      <c r="F52" s="95">
        <v>100</v>
      </c>
      <c r="G52" s="103"/>
      <c r="H52" s="88">
        <f>F52*E52</f>
        <v>1000</v>
      </c>
      <c r="I52" s="14"/>
      <c r="J52" s="161"/>
      <c r="K52" s="75"/>
      <c r="L52" s="13"/>
      <c r="M52" s="73"/>
    </row>
    <row r="53" spans="1:94" s="36" customFormat="1" ht="15.95" hidden="1" customHeight="1" x14ac:dyDescent="0.25">
      <c r="B53" s="157"/>
      <c r="C53" s="104" t="s">
        <v>187</v>
      </c>
      <c r="D53" s="93" t="s">
        <v>19</v>
      </c>
      <c r="E53" s="102">
        <v>4</v>
      </c>
      <c r="F53" s="95">
        <v>150</v>
      </c>
      <c r="G53" s="103"/>
      <c r="H53" s="88">
        <f>F53*E53</f>
        <v>600</v>
      </c>
      <c r="I53" s="14"/>
      <c r="J53" s="161"/>
      <c r="K53" s="75"/>
      <c r="L53" s="13"/>
      <c r="M53" s="73"/>
    </row>
    <row r="54" spans="1:94" s="36" customFormat="1" ht="15.95" hidden="1" customHeight="1" x14ac:dyDescent="0.25">
      <c r="B54" s="157"/>
      <c r="C54" s="101" t="s">
        <v>161</v>
      </c>
      <c r="D54" s="105" t="s">
        <v>48</v>
      </c>
      <c r="E54" s="42">
        <v>1</v>
      </c>
      <c r="F54" s="128">
        <v>2000</v>
      </c>
      <c r="G54" s="106"/>
      <c r="H54" s="88">
        <f>F54*E54</f>
        <v>2000</v>
      </c>
      <c r="I54" s="18"/>
      <c r="J54" s="161"/>
      <c r="K54" s="75"/>
      <c r="L54" s="13"/>
      <c r="M54" s="73"/>
    </row>
    <row r="55" spans="1:94" s="8" customFormat="1" ht="32.1" hidden="1" customHeight="1" x14ac:dyDescent="0.25">
      <c r="B55" s="157"/>
      <c r="C55" s="27" t="s">
        <v>162</v>
      </c>
      <c r="D55" s="43" t="s">
        <v>48</v>
      </c>
      <c r="E55" s="44">
        <v>1</v>
      </c>
      <c r="F55" s="1">
        <v>1500</v>
      </c>
      <c r="G55" s="2"/>
      <c r="H55" s="3">
        <f>F55*E55</f>
        <v>1500</v>
      </c>
      <c r="I55" s="2"/>
      <c r="J55" s="161"/>
      <c r="K55" s="75"/>
      <c r="L55" s="13"/>
      <c r="M55" s="73"/>
    </row>
    <row r="56" spans="1:94" s="8" customFormat="1" ht="18.75" hidden="1" customHeight="1" x14ac:dyDescent="0.25">
      <c r="B56" s="157"/>
      <c r="C56" s="27" t="s">
        <v>163</v>
      </c>
      <c r="D56" s="43" t="s">
        <v>48</v>
      </c>
      <c r="E56" s="44">
        <v>2</v>
      </c>
      <c r="F56" s="1">
        <v>350</v>
      </c>
      <c r="G56" s="2"/>
      <c r="H56" s="3">
        <f>F56*E56</f>
        <v>700</v>
      </c>
      <c r="I56" s="2"/>
      <c r="J56" s="161"/>
      <c r="K56" s="75"/>
      <c r="L56" s="13"/>
      <c r="M56" s="73"/>
    </row>
    <row r="57" spans="1:94" s="134" customFormat="1" ht="93.75" hidden="1" customHeight="1" x14ac:dyDescent="0.25">
      <c r="A57" s="36"/>
      <c r="B57" s="157"/>
      <c r="C57" s="94" t="s">
        <v>188</v>
      </c>
      <c r="D57" s="70" t="s">
        <v>8</v>
      </c>
      <c r="E57" s="45">
        <v>1</v>
      </c>
      <c r="F57" s="5">
        <v>12000</v>
      </c>
      <c r="G57" s="6"/>
      <c r="H57" s="7">
        <f>F57*E57</f>
        <v>12000</v>
      </c>
      <c r="I57" s="6"/>
      <c r="J57" s="161"/>
      <c r="K57" s="80"/>
      <c r="L57" s="13"/>
      <c r="M57" s="73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</row>
    <row r="58" spans="1:94" s="36" customFormat="1" ht="15.95" customHeight="1" x14ac:dyDescent="0.25">
      <c r="B58" s="157"/>
      <c r="C58" s="101" t="s">
        <v>38</v>
      </c>
      <c r="D58" s="93" t="s">
        <v>8</v>
      </c>
      <c r="E58" s="102">
        <v>180</v>
      </c>
      <c r="F58" s="95"/>
      <c r="G58" s="103"/>
      <c r="H58" s="87"/>
      <c r="I58" s="18">
        <f>G58*E58</f>
        <v>0</v>
      </c>
      <c r="J58" s="161"/>
      <c r="K58" s="78"/>
      <c r="L58" s="13"/>
      <c r="M58" s="73"/>
    </row>
    <row r="59" spans="1:94" s="143" customFormat="1" ht="15.95" customHeight="1" x14ac:dyDescent="0.25">
      <c r="B59" s="157"/>
      <c r="C59" s="359"/>
      <c r="D59" s="363"/>
      <c r="E59" s="259"/>
      <c r="F59" s="193">
        <v>3800</v>
      </c>
      <c r="G59" s="364"/>
      <c r="H59" s="302">
        <f>E59*F59</f>
        <v>0</v>
      </c>
      <c r="I59" s="301"/>
      <c r="J59" s="161"/>
      <c r="K59" s="80"/>
      <c r="L59" s="13"/>
      <c r="M59" s="73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</row>
    <row r="60" spans="1:94" s="36" customFormat="1" ht="33" customHeight="1" thickBot="1" x14ac:dyDescent="0.3">
      <c r="B60" s="155"/>
      <c r="C60" s="129"/>
      <c r="D60" s="130"/>
      <c r="E60" s="131"/>
      <c r="F60" s="145">
        <v>250</v>
      </c>
      <c r="G60" s="132"/>
      <c r="H60" s="17">
        <f>E60*F60</f>
        <v>0</v>
      </c>
      <c r="I60" s="14"/>
      <c r="J60" s="162"/>
      <c r="K60" s="85"/>
      <c r="L60" s="13"/>
      <c r="M60" s="73"/>
    </row>
    <row r="61" spans="1:94" s="36" customFormat="1" ht="15.95" customHeight="1" thickBot="1" x14ac:dyDescent="0.3">
      <c r="B61" s="15"/>
      <c r="C61" s="12"/>
      <c r="D61" s="9"/>
      <c r="E61" s="9"/>
      <c r="F61" s="10"/>
      <c r="G61" s="10"/>
      <c r="H61" s="11"/>
      <c r="I61" s="10"/>
      <c r="J61" s="16"/>
      <c r="K61" s="74"/>
      <c r="L61" s="13"/>
      <c r="M61" s="72"/>
      <c r="N61" s="13"/>
      <c r="O61" s="13"/>
      <c r="P61" s="13"/>
      <c r="Q61" s="13"/>
    </row>
    <row r="62" spans="1:94" s="8" customFormat="1" ht="15.95" customHeight="1" thickBot="1" x14ac:dyDescent="0.3">
      <c r="A62" s="185"/>
      <c r="B62" s="186"/>
      <c r="C62" s="187" t="s">
        <v>28</v>
      </c>
      <c r="D62" s="188"/>
      <c r="E62" s="188"/>
      <c r="F62" s="189"/>
      <c r="G62" s="189"/>
      <c r="H62" s="190"/>
      <c r="I62" s="189"/>
      <c r="J62" s="191"/>
      <c r="K62" s="192"/>
      <c r="L62" s="13"/>
      <c r="M62" s="73"/>
    </row>
    <row r="63" spans="1:94" s="36" customFormat="1" ht="15.95" customHeight="1" x14ac:dyDescent="0.25">
      <c r="A63" s="193"/>
      <c r="B63" s="194">
        <v>3</v>
      </c>
      <c r="C63" s="195"/>
      <c r="D63" s="196"/>
      <c r="E63" s="197"/>
      <c r="F63" s="198">
        <v>20</v>
      </c>
      <c r="G63" s="199"/>
      <c r="H63" s="200">
        <f>F63*E63</f>
        <v>0</v>
      </c>
      <c r="I63" s="199"/>
      <c r="J63" s="201">
        <f>SUM(H63:I65)</f>
        <v>0</v>
      </c>
      <c r="K63" s="192"/>
      <c r="L63" s="13"/>
    </row>
    <row r="64" spans="1:94" s="36" customFormat="1" ht="15.95" customHeight="1" x14ac:dyDescent="0.25">
      <c r="A64" s="193"/>
      <c r="B64" s="202"/>
      <c r="C64" s="203" t="s">
        <v>25</v>
      </c>
      <c r="D64" s="204" t="s">
        <v>8</v>
      </c>
      <c r="E64" s="205">
        <v>1</v>
      </c>
      <c r="F64" s="206"/>
      <c r="G64" s="207"/>
      <c r="H64" s="208"/>
      <c r="I64" s="207">
        <f>E64*G64</f>
        <v>0</v>
      </c>
      <c r="J64" s="209"/>
      <c r="K64" s="210"/>
      <c r="L64" s="13"/>
      <c r="M64" s="69"/>
      <c r="N64" s="69"/>
      <c r="O64" s="69"/>
    </row>
    <row r="65" spans="1:15" s="36" customFormat="1" ht="15.95" customHeight="1" thickBot="1" x14ac:dyDescent="0.3">
      <c r="A65" s="193"/>
      <c r="B65" s="211"/>
      <c r="C65" s="212" t="s">
        <v>110</v>
      </c>
      <c r="D65" s="213" t="s">
        <v>8</v>
      </c>
      <c r="E65" s="214">
        <f>SUM(E63*0.2/10)</f>
        <v>0</v>
      </c>
      <c r="F65" s="215"/>
      <c r="G65" s="216"/>
      <c r="H65" s="217"/>
      <c r="I65" s="216">
        <f>E65*G65</f>
        <v>0</v>
      </c>
      <c r="J65" s="218"/>
      <c r="K65" s="192"/>
      <c r="L65" s="13"/>
    </row>
    <row r="66" spans="1:15" s="36" customFormat="1" ht="15.95" customHeight="1" x14ac:dyDescent="0.25">
      <c r="A66" s="193"/>
      <c r="B66" s="194">
        <v>4</v>
      </c>
      <c r="C66" s="219"/>
      <c r="D66" s="196"/>
      <c r="E66" s="197"/>
      <c r="F66" s="198">
        <v>220</v>
      </c>
      <c r="G66" s="199"/>
      <c r="H66" s="200">
        <f>E66*F66</f>
        <v>0</v>
      </c>
      <c r="I66" s="199"/>
      <c r="J66" s="201">
        <f>SUM(H66:I70)</f>
        <v>0</v>
      </c>
      <c r="K66" s="210"/>
      <c r="L66" s="13"/>
    </row>
    <row r="67" spans="1:15" s="36" customFormat="1" ht="17.25" customHeight="1" x14ac:dyDescent="0.25">
      <c r="A67" s="193"/>
      <c r="B67" s="202"/>
      <c r="C67" s="203" t="s">
        <v>54</v>
      </c>
      <c r="D67" s="204" t="s">
        <v>8</v>
      </c>
      <c r="E67" s="205">
        <v>10</v>
      </c>
      <c r="F67" s="206"/>
      <c r="G67" s="207"/>
      <c r="H67" s="208"/>
      <c r="I67" s="207">
        <f>E67*G67</f>
        <v>0</v>
      </c>
      <c r="J67" s="209"/>
      <c r="K67" s="192"/>
      <c r="L67" s="13"/>
      <c r="M67" s="73"/>
    </row>
    <row r="68" spans="1:15" s="36" customFormat="1" ht="17.25" customHeight="1" x14ac:dyDescent="0.25">
      <c r="A68" s="193"/>
      <c r="B68" s="202"/>
      <c r="C68" s="203" t="s">
        <v>115</v>
      </c>
      <c r="D68" s="204" t="s">
        <v>8</v>
      </c>
      <c r="E68" s="205">
        <v>1</v>
      </c>
      <c r="F68" s="206"/>
      <c r="G68" s="207"/>
      <c r="H68" s="208"/>
      <c r="I68" s="207">
        <f>E68*G68</f>
        <v>0</v>
      </c>
      <c r="J68" s="209"/>
      <c r="K68" s="192"/>
      <c r="L68" s="13"/>
      <c r="M68" s="73"/>
    </row>
    <row r="69" spans="1:15" s="36" customFormat="1" ht="15.95" customHeight="1" x14ac:dyDescent="0.25">
      <c r="A69" s="193"/>
      <c r="B69" s="202"/>
      <c r="C69" s="203" t="s">
        <v>116</v>
      </c>
      <c r="D69" s="204" t="s">
        <v>8</v>
      </c>
      <c r="E69" s="205">
        <v>1</v>
      </c>
      <c r="F69" s="206"/>
      <c r="G69" s="207"/>
      <c r="H69" s="208"/>
      <c r="I69" s="207">
        <f>G69*E69</f>
        <v>0</v>
      </c>
      <c r="J69" s="209"/>
      <c r="K69" s="220"/>
      <c r="L69" s="13"/>
    </row>
    <row r="70" spans="1:15" s="36" customFormat="1" ht="15.95" customHeight="1" thickBot="1" x14ac:dyDescent="0.3">
      <c r="A70" s="193"/>
      <c r="B70" s="211"/>
      <c r="C70" s="221" t="s">
        <v>40</v>
      </c>
      <c r="D70" s="213" t="s">
        <v>8</v>
      </c>
      <c r="E70" s="222">
        <f>E66*2*60/25</f>
        <v>0</v>
      </c>
      <c r="F70" s="215"/>
      <c r="G70" s="216"/>
      <c r="H70" s="217"/>
      <c r="I70" s="216">
        <f>G70*E70</f>
        <v>0</v>
      </c>
      <c r="J70" s="218"/>
      <c r="K70" s="220"/>
      <c r="L70" s="13"/>
    </row>
    <row r="71" spans="1:15" s="36" customFormat="1" ht="15.95" customHeight="1" x14ac:dyDescent="0.25">
      <c r="A71" s="193"/>
      <c r="B71" s="194">
        <v>5</v>
      </c>
      <c r="C71" s="195"/>
      <c r="D71" s="196" t="s">
        <v>21</v>
      </c>
      <c r="E71" s="197"/>
      <c r="F71" s="198">
        <v>250</v>
      </c>
      <c r="G71" s="199"/>
      <c r="H71" s="200">
        <f>E71*F71</f>
        <v>0</v>
      </c>
      <c r="I71" s="199"/>
      <c r="J71" s="223">
        <f>SUM(H71:I73)</f>
        <v>0</v>
      </c>
      <c r="K71" s="192"/>
      <c r="L71" s="13"/>
      <c r="M71" s="163"/>
      <c r="N71" s="163"/>
      <c r="O71" s="163"/>
    </row>
    <row r="72" spans="1:15" s="36" customFormat="1" ht="15.95" customHeight="1" x14ac:dyDescent="0.25">
      <c r="A72" s="193"/>
      <c r="B72" s="202"/>
      <c r="C72" s="203" t="s">
        <v>39</v>
      </c>
      <c r="D72" s="204" t="s">
        <v>8</v>
      </c>
      <c r="E72" s="224">
        <v>0.5</v>
      </c>
      <c r="F72" s="206"/>
      <c r="G72" s="207"/>
      <c r="H72" s="225"/>
      <c r="I72" s="207">
        <f>E72*G72</f>
        <v>0</v>
      </c>
      <c r="J72" s="226"/>
      <c r="K72" s="210"/>
      <c r="L72" s="13"/>
      <c r="M72" s="69"/>
      <c r="N72" s="69"/>
      <c r="O72" s="69"/>
    </row>
    <row r="73" spans="1:15" s="36" customFormat="1" ht="15.95" customHeight="1" thickBot="1" x14ac:dyDescent="0.3">
      <c r="A73" s="193"/>
      <c r="B73" s="202"/>
      <c r="C73" s="227" t="s">
        <v>99</v>
      </c>
      <c r="D73" s="228" t="s">
        <v>8</v>
      </c>
      <c r="E73" s="229">
        <v>2</v>
      </c>
      <c r="F73" s="230"/>
      <c r="G73" s="231"/>
      <c r="H73" s="232"/>
      <c r="I73" s="207">
        <f>G73*E73</f>
        <v>0</v>
      </c>
      <c r="J73" s="226"/>
      <c r="K73" s="233"/>
      <c r="L73" s="13"/>
      <c r="M73" s="73"/>
    </row>
    <row r="74" spans="1:15" s="36" customFormat="1" x14ac:dyDescent="0.25">
      <c r="A74" s="193"/>
      <c r="B74" s="194">
        <v>6</v>
      </c>
      <c r="C74" s="195"/>
      <c r="D74" s="196"/>
      <c r="E74" s="197"/>
      <c r="F74" s="198">
        <v>80</v>
      </c>
      <c r="G74" s="199"/>
      <c r="H74" s="200">
        <f>F74*E74</f>
        <v>0</v>
      </c>
      <c r="I74" s="234"/>
      <c r="J74" s="235">
        <f>SUM(H74:I76)</f>
        <v>0</v>
      </c>
      <c r="K74" s="236"/>
      <c r="L74" s="13"/>
      <c r="M74" s="73"/>
    </row>
    <row r="75" spans="1:15" s="36" customFormat="1" ht="15.95" customHeight="1" x14ac:dyDescent="0.25">
      <c r="A75" s="193"/>
      <c r="B75" s="202"/>
      <c r="C75" s="203" t="s">
        <v>53</v>
      </c>
      <c r="D75" s="204" t="s">
        <v>8</v>
      </c>
      <c r="E75" s="205">
        <v>1</v>
      </c>
      <c r="F75" s="206"/>
      <c r="G75" s="207"/>
      <c r="H75" s="208"/>
      <c r="I75" s="207">
        <f>E75*G75</f>
        <v>0</v>
      </c>
      <c r="J75" s="237"/>
      <c r="K75" s="238"/>
      <c r="L75" s="13"/>
    </row>
    <row r="76" spans="1:15" s="36" customFormat="1" ht="16.5" thickBot="1" x14ac:dyDescent="0.3">
      <c r="A76" s="193"/>
      <c r="B76" s="202"/>
      <c r="C76" s="239" t="s">
        <v>104</v>
      </c>
      <c r="D76" s="204" t="s">
        <v>8</v>
      </c>
      <c r="E76" s="240">
        <v>1</v>
      </c>
      <c r="F76" s="206"/>
      <c r="G76" s="207"/>
      <c r="H76" s="208"/>
      <c r="I76" s="207">
        <f>G76*E76</f>
        <v>0</v>
      </c>
      <c r="J76" s="237"/>
      <c r="K76" s="241"/>
      <c r="L76" s="13"/>
      <c r="M76" s="73"/>
    </row>
    <row r="77" spans="1:15" s="36" customFormat="1" ht="15.95" customHeight="1" x14ac:dyDescent="0.25">
      <c r="A77" s="193"/>
      <c r="B77" s="194">
        <v>7</v>
      </c>
      <c r="C77" s="195"/>
      <c r="D77" s="196"/>
      <c r="E77" s="197"/>
      <c r="F77" s="198">
        <v>45</v>
      </c>
      <c r="G77" s="199"/>
      <c r="H77" s="200">
        <f>F77*E77</f>
        <v>0</v>
      </c>
      <c r="I77" s="199"/>
      <c r="J77" s="201">
        <f>SUM(H77:I79)</f>
        <v>0</v>
      </c>
      <c r="K77" s="192"/>
      <c r="L77" s="13"/>
    </row>
    <row r="78" spans="1:15" s="36" customFormat="1" ht="15.95" customHeight="1" x14ac:dyDescent="0.25">
      <c r="A78" s="193"/>
      <c r="B78" s="202"/>
      <c r="C78" s="203" t="s">
        <v>53</v>
      </c>
      <c r="D78" s="204" t="s">
        <v>8</v>
      </c>
      <c r="E78" s="205">
        <v>1</v>
      </c>
      <c r="F78" s="206"/>
      <c r="G78" s="207"/>
      <c r="H78" s="208"/>
      <c r="I78" s="207">
        <f>E78*G78</f>
        <v>0</v>
      </c>
      <c r="J78" s="209"/>
      <c r="K78" s="238"/>
      <c r="L78" s="13"/>
    </row>
    <row r="79" spans="1:15" s="36" customFormat="1" ht="15.95" customHeight="1" thickBot="1" x14ac:dyDescent="0.3">
      <c r="A79" s="193"/>
      <c r="B79" s="211"/>
      <c r="C79" s="221" t="s">
        <v>107</v>
      </c>
      <c r="D79" s="213" t="s">
        <v>8</v>
      </c>
      <c r="E79" s="214">
        <f>SUM(E77*0.5/15)</f>
        <v>0</v>
      </c>
      <c r="F79" s="215"/>
      <c r="G79" s="216"/>
      <c r="H79" s="217"/>
      <c r="I79" s="216">
        <f>E79*G79</f>
        <v>0</v>
      </c>
      <c r="J79" s="218"/>
      <c r="K79" s="192"/>
      <c r="L79" s="13"/>
    </row>
    <row r="80" spans="1:15" s="36" customFormat="1" ht="33" customHeight="1" x14ac:dyDescent="0.25">
      <c r="A80" s="193"/>
      <c r="B80" s="194">
        <v>8</v>
      </c>
      <c r="C80" s="242"/>
      <c r="D80" s="196"/>
      <c r="E80" s="197"/>
      <c r="F80" s="198">
        <v>550</v>
      </c>
      <c r="G80" s="199"/>
      <c r="H80" s="200">
        <f>E80*F80</f>
        <v>0</v>
      </c>
      <c r="I80" s="199"/>
      <c r="J80" s="201">
        <f>SUM(H80:I85)</f>
        <v>0</v>
      </c>
      <c r="K80" s="192"/>
      <c r="L80" s="13"/>
      <c r="M80" s="163"/>
      <c r="N80" s="163"/>
      <c r="O80" s="163"/>
    </row>
    <row r="81" spans="1:1012" s="36" customFormat="1" ht="15.95" customHeight="1" x14ac:dyDescent="0.25">
      <c r="A81" s="193"/>
      <c r="B81" s="202"/>
      <c r="C81" s="203" t="s">
        <v>39</v>
      </c>
      <c r="D81" s="204" t="s">
        <v>8</v>
      </c>
      <c r="E81" s="224">
        <v>3.5</v>
      </c>
      <c r="F81" s="206"/>
      <c r="G81" s="207"/>
      <c r="H81" s="225"/>
      <c r="I81" s="207">
        <f>E81*G81</f>
        <v>0</v>
      </c>
      <c r="J81" s="209"/>
      <c r="K81" s="210"/>
      <c r="L81" s="13"/>
      <c r="M81" s="69"/>
      <c r="N81" s="69"/>
      <c r="O81" s="69"/>
    </row>
    <row r="82" spans="1:1012" s="36" customFormat="1" ht="15.95" customHeight="1" x14ac:dyDescent="0.25">
      <c r="A82" s="193"/>
      <c r="B82" s="202"/>
      <c r="C82" s="227" t="s">
        <v>111</v>
      </c>
      <c r="D82" s="228" t="s">
        <v>21</v>
      </c>
      <c r="E82" s="229">
        <f>E80*1.1</f>
        <v>0</v>
      </c>
      <c r="F82" s="230"/>
      <c r="G82" s="231"/>
      <c r="H82" s="232"/>
      <c r="I82" s="207">
        <f>G82*E82</f>
        <v>0</v>
      </c>
      <c r="J82" s="209"/>
      <c r="K82" s="233"/>
      <c r="L82" s="13"/>
      <c r="M82" s="73"/>
    </row>
    <row r="83" spans="1:1012" s="36" customFormat="1" ht="15.95" customHeight="1" x14ac:dyDescent="0.25">
      <c r="A83" s="193"/>
      <c r="B83" s="202"/>
      <c r="C83" s="243" t="s">
        <v>108</v>
      </c>
      <c r="D83" s="204" t="s">
        <v>8</v>
      </c>
      <c r="E83" s="205">
        <v>2</v>
      </c>
      <c r="F83" s="206"/>
      <c r="G83" s="207"/>
      <c r="H83" s="208"/>
      <c r="I83" s="207">
        <f>G83*E83</f>
        <v>0</v>
      </c>
      <c r="J83" s="209"/>
      <c r="K83" s="233"/>
      <c r="L83" s="13"/>
      <c r="M83" s="73"/>
    </row>
    <row r="84" spans="1:1012" s="36" customFormat="1" ht="15.95" customHeight="1" x14ac:dyDescent="0.25">
      <c r="A84" s="193"/>
      <c r="B84" s="202"/>
      <c r="C84" s="227" t="s">
        <v>58</v>
      </c>
      <c r="D84" s="228" t="s">
        <v>8</v>
      </c>
      <c r="E84" s="229">
        <v>1</v>
      </c>
      <c r="F84" s="230"/>
      <c r="G84" s="231"/>
      <c r="H84" s="232"/>
      <c r="I84" s="207">
        <f>G84*E84</f>
        <v>0</v>
      </c>
      <c r="J84" s="209"/>
      <c r="K84" s="233"/>
      <c r="L84" s="13"/>
      <c r="M84" s="73"/>
    </row>
    <row r="85" spans="1:1012" s="36" customFormat="1" ht="15.95" customHeight="1" thickBot="1" x14ac:dyDescent="0.3">
      <c r="A85" s="193"/>
      <c r="B85" s="202"/>
      <c r="C85" s="244" t="s">
        <v>59</v>
      </c>
      <c r="D85" s="228" t="s">
        <v>8</v>
      </c>
      <c r="E85" s="229">
        <v>1</v>
      </c>
      <c r="F85" s="230"/>
      <c r="G85" s="231"/>
      <c r="H85" s="232"/>
      <c r="I85" s="231">
        <f>G85*E85</f>
        <v>0</v>
      </c>
      <c r="J85" s="209"/>
      <c r="K85" s="233"/>
      <c r="L85" s="13"/>
      <c r="M85" s="73"/>
    </row>
    <row r="86" spans="1:1012" s="36" customFormat="1" ht="18.75" customHeight="1" thickBot="1" x14ac:dyDescent="0.3">
      <c r="A86" s="193"/>
      <c r="B86" s="245">
        <v>9</v>
      </c>
      <c r="C86" s="246"/>
      <c r="D86" s="196"/>
      <c r="E86" s="197"/>
      <c r="F86" s="198">
        <v>600</v>
      </c>
      <c r="G86" s="199"/>
      <c r="H86" s="200">
        <f>E86*F86</f>
        <v>0</v>
      </c>
      <c r="I86" s="199"/>
      <c r="J86" s="247">
        <f>SUM(H86:I86)</f>
        <v>0</v>
      </c>
      <c r="K86" s="192"/>
      <c r="L86" s="13"/>
      <c r="M86" s="163"/>
      <c r="N86" s="163"/>
      <c r="O86" s="163"/>
    </row>
    <row r="87" spans="1:1012" s="36" customFormat="1" ht="33" customHeight="1" thickBot="1" x14ac:dyDescent="0.3">
      <c r="A87" s="193"/>
      <c r="B87" s="245">
        <v>10</v>
      </c>
      <c r="C87" s="246"/>
      <c r="D87" s="196"/>
      <c r="E87" s="197"/>
      <c r="F87" s="198">
        <v>280</v>
      </c>
      <c r="G87" s="199"/>
      <c r="H87" s="200">
        <f>E87*F87</f>
        <v>0</v>
      </c>
      <c r="I87" s="199"/>
      <c r="J87" s="247">
        <f>SUM(H87:I87)</f>
        <v>0</v>
      </c>
      <c r="K87" s="192"/>
      <c r="L87" s="13"/>
      <c r="M87" s="163"/>
      <c r="N87" s="163"/>
      <c r="O87" s="163"/>
    </row>
    <row r="88" spans="1:1012" s="36" customFormat="1" ht="15.95" customHeight="1" x14ac:dyDescent="0.25">
      <c r="A88" s="193"/>
      <c r="B88" s="194">
        <v>11</v>
      </c>
      <c r="C88" s="195"/>
      <c r="D88" s="196"/>
      <c r="E88" s="197"/>
      <c r="F88" s="198">
        <v>120</v>
      </c>
      <c r="G88" s="199"/>
      <c r="H88" s="200">
        <f>E88*F88</f>
        <v>0</v>
      </c>
      <c r="I88" s="199"/>
      <c r="J88" s="223">
        <f>SUM(H88:I89)</f>
        <v>0</v>
      </c>
      <c r="K88" s="192"/>
      <c r="L88" s="13"/>
      <c r="M88" s="163"/>
      <c r="N88" s="163"/>
      <c r="O88" s="163"/>
    </row>
    <row r="89" spans="1:1012" s="36" customFormat="1" ht="15.95" customHeight="1" thickBot="1" x14ac:dyDescent="0.3">
      <c r="A89" s="193"/>
      <c r="B89" s="202"/>
      <c r="C89" s="227" t="s">
        <v>109</v>
      </c>
      <c r="D89" s="228" t="s">
        <v>8</v>
      </c>
      <c r="E89" s="229">
        <v>1</v>
      </c>
      <c r="F89" s="230"/>
      <c r="G89" s="231"/>
      <c r="H89" s="232"/>
      <c r="I89" s="207">
        <f>G89*E89</f>
        <v>0</v>
      </c>
      <c r="J89" s="226"/>
      <c r="K89" s="233"/>
      <c r="L89" s="13"/>
      <c r="M89" s="73"/>
    </row>
    <row r="90" spans="1:1012" s="36" customFormat="1" ht="15.95" customHeight="1" thickBot="1" x14ac:dyDescent="0.3">
      <c r="A90" s="193"/>
      <c r="B90" s="248"/>
      <c r="C90" s="249" t="s">
        <v>20</v>
      </c>
      <c r="D90" s="188"/>
      <c r="E90" s="188"/>
      <c r="F90" s="189"/>
      <c r="G90" s="189"/>
      <c r="H90" s="250"/>
      <c r="I90" s="189"/>
      <c r="J90" s="251"/>
      <c r="K90" s="252"/>
      <c r="L90" s="13"/>
      <c r="M90" s="72"/>
      <c r="N90" s="13"/>
      <c r="O90" s="13"/>
      <c r="P90" s="13"/>
      <c r="Q90" s="13"/>
    </row>
    <row r="91" spans="1:1012" s="36" customFormat="1" ht="15.95" customHeight="1" x14ac:dyDescent="0.25">
      <c r="A91" s="193"/>
      <c r="B91" s="194">
        <v>12</v>
      </c>
      <c r="C91" s="253"/>
      <c r="D91" s="254"/>
      <c r="E91" s="255"/>
      <c r="F91" s="256">
        <v>450</v>
      </c>
      <c r="G91" s="257"/>
      <c r="H91" s="258">
        <f>F91*E91</f>
        <v>0</v>
      </c>
      <c r="I91" s="199"/>
      <c r="J91" s="235">
        <f>SUM(H91:I98)</f>
        <v>0</v>
      </c>
      <c r="K91" s="192"/>
      <c r="L91" s="13"/>
      <c r="M91" s="73"/>
    </row>
    <row r="92" spans="1:1012" s="36" customFormat="1" ht="15.95" customHeight="1" x14ac:dyDescent="0.25">
      <c r="A92" s="193"/>
      <c r="B92" s="202"/>
      <c r="C92" s="203" t="s">
        <v>45</v>
      </c>
      <c r="D92" s="259" t="s">
        <v>8</v>
      </c>
      <c r="E92" s="260">
        <v>2</v>
      </c>
      <c r="F92" s="207"/>
      <c r="G92" s="261"/>
      <c r="H92" s="225"/>
      <c r="I92" s="207">
        <f>G92*E92</f>
        <v>0</v>
      </c>
      <c r="J92" s="237"/>
      <c r="K92" s="192"/>
      <c r="L92" s="13"/>
      <c r="M92" s="73"/>
    </row>
    <row r="93" spans="1:1012" s="36" customFormat="1" ht="15.95" customHeight="1" x14ac:dyDescent="0.25">
      <c r="A93" s="193"/>
      <c r="B93" s="202"/>
      <c r="C93" s="262" t="s">
        <v>102</v>
      </c>
      <c r="D93" s="259" t="s">
        <v>8</v>
      </c>
      <c r="E93" s="263">
        <v>6</v>
      </c>
      <c r="F93" s="207"/>
      <c r="G93" s="264"/>
      <c r="H93" s="225"/>
      <c r="I93" s="207">
        <f>G93*E93</f>
        <v>0</v>
      </c>
      <c r="J93" s="237"/>
      <c r="K93" s="192"/>
      <c r="L93" s="13"/>
      <c r="M93" s="73"/>
    </row>
    <row r="94" spans="1:1012" s="55" customFormat="1" ht="15.95" customHeight="1" x14ac:dyDescent="0.25">
      <c r="A94" s="193"/>
      <c r="B94" s="202"/>
      <c r="C94" s="265" t="s">
        <v>103</v>
      </c>
      <c r="D94" s="266" t="s">
        <v>8</v>
      </c>
      <c r="E94" s="267">
        <v>5</v>
      </c>
      <c r="F94" s="268"/>
      <c r="G94" s="231"/>
      <c r="H94" s="269"/>
      <c r="I94" s="268">
        <f>G94*E94</f>
        <v>0</v>
      </c>
      <c r="J94" s="237"/>
      <c r="K94" s="270"/>
      <c r="L94" s="13"/>
      <c r="M94" s="77"/>
      <c r="ALX94" s="56"/>
    </row>
    <row r="95" spans="1:1012" s="36" customFormat="1" ht="15.95" customHeight="1" x14ac:dyDescent="0.25">
      <c r="A95" s="193"/>
      <c r="B95" s="202"/>
      <c r="C95" s="271" t="s">
        <v>113</v>
      </c>
      <c r="D95" s="272" t="s">
        <v>8</v>
      </c>
      <c r="E95" s="273">
        <v>0.1</v>
      </c>
      <c r="F95" s="206"/>
      <c r="G95" s="274"/>
      <c r="H95" s="208"/>
      <c r="I95" s="207">
        <f>G95*E95</f>
        <v>0</v>
      </c>
      <c r="J95" s="237"/>
      <c r="K95" s="192"/>
      <c r="L95" s="13"/>
      <c r="M95" s="73"/>
    </row>
    <row r="96" spans="1:1012" s="36" customFormat="1" ht="15.95" customHeight="1" x14ac:dyDescent="0.25">
      <c r="A96" s="193"/>
      <c r="B96" s="202"/>
      <c r="C96" s="271" t="s">
        <v>114</v>
      </c>
      <c r="D96" s="272" t="s">
        <v>8</v>
      </c>
      <c r="E96" s="273">
        <v>0.2</v>
      </c>
      <c r="F96" s="206"/>
      <c r="G96" s="274"/>
      <c r="H96" s="208"/>
      <c r="I96" s="207">
        <f>G96*E96</f>
        <v>0</v>
      </c>
      <c r="J96" s="237"/>
      <c r="K96" s="192"/>
      <c r="L96" s="13"/>
      <c r="M96" s="73"/>
    </row>
    <row r="97" spans="1:15" s="36" customFormat="1" ht="15.95" customHeight="1" x14ac:dyDescent="0.25">
      <c r="A97" s="193"/>
      <c r="B97" s="202"/>
      <c r="C97" s="271" t="s">
        <v>50</v>
      </c>
      <c r="D97" s="272" t="s">
        <v>8</v>
      </c>
      <c r="E97" s="273">
        <v>0.5</v>
      </c>
      <c r="F97" s="206"/>
      <c r="G97" s="274"/>
      <c r="H97" s="208"/>
      <c r="I97" s="207">
        <f>G97*E97</f>
        <v>0</v>
      </c>
      <c r="J97" s="237"/>
      <c r="K97" s="192"/>
      <c r="L97" s="13"/>
      <c r="M97" s="73"/>
    </row>
    <row r="98" spans="1:15" s="36" customFormat="1" ht="15.95" customHeight="1" thickBot="1" x14ac:dyDescent="0.3">
      <c r="A98" s="193"/>
      <c r="B98" s="202"/>
      <c r="C98" s="271" t="s">
        <v>23</v>
      </c>
      <c r="D98" s="272" t="s">
        <v>8</v>
      </c>
      <c r="E98" s="275">
        <v>1</v>
      </c>
      <c r="F98" s="207"/>
      <c r="G98" s="276"/>
      <c r="H98" s="208"/>
      <c r="I98" s="207">
        <f>G98*E98</f>
        <v>0</v>
      </c>
      <c r="J98" s="237"/>
      <c r="K98" s="192"/>
      <c r="L98" s="13"/>
      <c r="M98" s="73"/>
    </row>
    <row r="99" spans="1:15" s="36" customFormat="1" ht="16.5" customHeight="1" x14ac:dyDescent="0.25">
      <c r="A99" s="193"/>
      <c r="B99" s="194">
        <v>13</v>
      </c>
      <c r="C99" s="277"/>
      <c r="D99" s="196"/>
      <c r="E99" s="197"/>
      <c r="F99" s="198">
        <v>1500</v>
      </c>
      <c r="G99" s="199"/>
      <c r="H99" s="200">
        <f>F99*E99</f>
        <v>0</v>
      </c>
      <c r="I99" s="199"/>
      <c r="J99" s="235">
        <f>SUM(H99:I101)</f>
        <v>0</v>
      </c>
      <c r="K99" s="192"/>
      <c r="L99" s="13"/>
      <c r="M99" s="73"/>
    </row>
    <row r="100" spans="1:15" s="36" customFormat="1" ht="17.25" customHeight="1" x14ac:dyDescent="0.25">
      <c r="A100" s="193"/>
      <c r="B100" s="202"/>
      <c r="C100" s="203" t="s">
        <v>101</v>
      </c>
      <c r="D100" s="204" t="s">
        <v>8</v>
      </c>
      <c r="E100" s="205">
        <v>19</v>
      </c>
      <c r="F100" s="206"/>
      <c r="G100" s="207"/>
      <c r="H100" s="208"/>
      <c r="I100" s="207">
        <f>E100*G100</f>
        <v>0</v>
      </c>
      <c r="J100" s="237"/>
      <c r="K100" s="192"/>
      <c r="L100" s="13"/>
      <c r="M100" s="73"/>
    </row>
    <row r="101" spans="1:15" s="36" customFormat="1" ht="17.25" customHeight="1" thickBot="1" x14ac:dyDescent="0.3">
      <c r="A101" s="193"/>
      <c r="B101" s="202"/>
      <c r="C101" s="203" t="s">
        <v>195</v>
      </c>
      <c r="D101" s="204" t="s">
        <v>8</v>
      </c>
      <c r="E101" s="205">
        <v>1</v>
      </c>
      <c r="F101" s="206"/>
      <c r="G101" s="207"/>
      <c r="H101" s="208"/>
      <c r="I101" s="207">
        <f>E101*G101</f>
        <v>0</v>
      </c>
      <c r="J101" s="237"/>
      <c r="K101" s="192"/>
      <c r="L101" s="13"/>
      <c r="M101" s="73"/>
    </row>
    <row r="102" spans="1:15" s="36" customFormat="1" ht="15.95" customHeight="1" x14ac:dyDescent="0.25">
      <c r="A102" s="193"/>
      <c r="B102" s="278">
        <v>14</v>
      </c>
      <c r="C102" s="195"/>
      <c r="D102" s="196"/>
      <c r="E102" s="197"/>
      <c r="F102" s="198">
        <v>20</v>
      </c>
      <c r="G102" s="199"/>
      <c r="H102" s="200">
        <f>F102*E102</f>
        <v>0</v>
      </c>
      <c r="I102" s="199"/>
      <c r="J102" s="235">
        <f>SUM(H102:I103)</f>
        <v>0</v>
      </c>
      <c r="K102" s="192"/>
      <c r="L102" s="13"/>
      <c r="M102" s="73"/>
    </row>
    <row r="103" spans="1:15" s="36" customFormat="1" ht="15.95" customHeight="1" thickBot="1" x14ac:dyDescent="0.3">
      <c r="A103" s="193"/>
      <c r="B103" s="279"/>
      <c r="C103" s="280" t="s">
        <v>112</v>
      </c>
      <c r="D103" s="228" t="s">
        <v>8</v>
      </c>
      <c r="E103" s="281">
        <f>SUM(E102*0.1/10)</f>
        <v>0</v>
      </c>
      <c r="F103" s="230"/>
      <c r="G103" s="207"/>
      <c r="H103" s="208"/>
      <c r="I103" s="207">
        <f>E103*G103</f>
        <v>0</v>
      </c>
      <c r="J103" s="237"/>
      <c r="K103" s="192"/>
      <c r="L103" s="13"/>
      <c r="M103" s="73"/>
    </row>
    <row r="104" spans="1:15" s="36" customFormat="1" ht="16.5" customHeight="1" x14ac:dyDescent="0.25">
      <c r="A104" s="193"/>
      <c r="B104" s="194">
        <v>15</v>
      </c>
      <c r="C104" s="277"/>
      <c r="D104" s="196"/>
      <c r="E104" s="197"/>
      <c r="F104" s="198">
        <v>230</v>
      </c>
      <c r="G104" s="199"/>
      <c r="H104" s="200">
        <f>F104*E104</f>
        <v>0</v>
      </c>
      <c r="I104" s="199"/>
      <c r="J104" s="235">
        <f>SUM(H104:I106)</f>
        <v>0</v>
      </c>
      <c r="K104" s="192"/>
      <c r="L104" s="13"/>
      <c r="M104" s="73"/>
    </row>
    <row r="105" spans="1:15" s="36" customFormat="1" ht="17.25" customHeight="1" x14ac:dyDescent="0.25">
      <c r="A105" s="193"/>
      <c r="B105" s="202"/>
      <c r="C105" s="203" t="s">
        <v>54</v>
      </c>
      <c r="D105" s="204" t="s">
        <v>8</v>
      </c>
      <c r="E105" s="205">
        <v>20</v>
      </c>
      <c r="F105" s="206"/>
      <c r="G105" s="207"/>
      <c r="H105" s="208"/>
      <c r="I105" s="207">
        <f>E105*G105</f>
        <v>0</v>
      </c>
      <c r="J105" s="237"/>
      <c r="K105" s="192"/>
      <c r="L105" s="13"/>
      <c r="M105" s="73"/>
    </row>
    <row r="106" spans="1:15" s="36" customFormat="1" ht="17.25" customHeight="1" thickBot="1" x14ac:dyDescent="0.3">
      <c r="A106" s="193"/>
      <c r="B106" s="202"/>
      <c r="C106" s="203" t="s">
        <v>55</v>
      </c>
      <c r="D106" s="204" t="s">
        <v>8</v>
      </c>
      <c r="E106" s="205">
        <f>E104*10/25</f>
        <v>0</v>
      </c>
      <c r="F106" s="206"/>
      <c r="G106" s="207"/>
      <c r="H106" s="208"/>
      <c r="I106" s="207">
        <f>E106*G106</f>
        <v>0</v>
      </c>
      <c r="J106" s="237"/>
      <c r="K106" s="192"/>
      <c r="L106" s="13"/>
      <c r="M106" s="73"/>
    </row>
    <row r="107" spans="1:15" s="36" customFormat="1" ht="15.95" customHeight="1" x14ac:dyDescent="0.25">
      <c r="A107" s="193"/>
      <c r="B107" s="278">
        <v>16</v>
      </c>
      <c r="C107" s="195"/>
      <c r="D107" s="196"/>
      <c r="E107" s="197"/>
      <c r="F107" s="198">
        <v>100</v>
      </c>
      <c r="G107" s="199"/>
      <c r="H107" s="200">
        <f>F107*E107</f>
        <v>0</v>
      </c>
      <c r="I107" s="199"/>
      <c r="J107" s="235">
        <f>SUM(H107:I108)</f>
        <v>0</v>
      </c>
      <c r="K107" s="192"/>
      <c r="L107" s="13"/>
      <c r="M107" s="76"/>
      <c r="N107" s="69"/>
      <c r="O107" s="69"/>
    </row>
    <row r="108" spans="1:15" s="36" customFormat="1" ht="15.95" customHeight="1" thickBot="1" x14ac:dyDescent="0.3">
      <c r="A108" s="193"/>
      <c r="B108" s="279"/>
      <c r="C108" s="280" t="s">
        <v>118</v>
      </c>
      <c r="D108" s="228" t="s">
        <v>8</v>
      </c>
      <c r="E108" s="281">
        <v>4</v>
      </c>
      <c r="F108" s="230"/>
      <c r="G108" s="207"/>
      <c r="H108" s="208"/>
      <c r="I108" s="207">
        <f>E108*G108</f>
        <v>0</v>
      </c>
      <c r="J108" s="237"/>
      <c r="K108" s="192"/>
      <c r="L108" s="13"/>
      <c r="M108" s="76"/>
      <c r="N108" s="69"/>
      <c r="O108" s="69"/>
    </row>
    <row r="109" spans="1:15" s="36" customFormat="1" x14ac:dyDescent="0.25">
      <c r="A109" s="193"/>
      <c r="B109" s="194">
        <v>17</v>
      </c>
      <c r="C109" s="195"/>
      <c r="D109" s="196"/>
      <c r="E109" s="197"/>
      <c r="F109" s="198">
        <v>80</v>
      </c>
      <c r="G109" s="199"/>
      <c r="H109" s="200">
        <f>F109*E109</f>
        <v>0</v>
      </c>
      <c r="I109" s="234"/>
      <c r="J109" s="235">
        <f>SUM(H109:I110)</f>
        <v>0</v>
      </c>
      <c r="K109" s="236"/>
      <c r="L109" s="13"/>
      <c r="M109" s="73"/>
    </row>
    <row r="110" spans="1:15" s="36" customFormat="1" ht="16.5" thickBot="1" x14ac:dyDescent="0.3">
      <c r="A110" s="193"/>
      <c r="B110" s="202"/>
      <c r="C110" s="239" t="s">
        <v>104</v>
      </c>
      <c r="D110" s="204" t="s">
        <v>8</v>
      </c>
      <c r="E110" s="240">
        <v>4</v>
      </c>
      <c r="F110" s="206"/>
      <c r="G110" s="207"/>
      <c r="H110" s="208"/>
      <c r="I110" s="207">
        <f>G110*E110</f>
        <v>0</v>
      </c>
      <c r="J110" s="237"/>
      <c r="K110" s="241"/>
      <c r="L110" s="13"/>
      <c r="M110" s="73"/>
    </row>
    <row r="111" spans="1:15" s="36" customFormat="1" ht="15.95" customHeight="1" x14ac:dyDescent="0.25">
      <c r="A111" s="193"/>
      <c r="B111" s="194">
        <v>18</v>
      </c>
      <c r="C111" s="195"/>
      <c r="D111" s="196"/>
      <c r="E111" s="197"/>
      <c r="F111" s="198">
        <v>45</v>
      </c>
      <c r="G111" s="199"/>
      <c r="H111" s="200">
        <f>F111*E111</f>
        <v>0</v>
      </c>
      <c r="I111" s="199"/>
      <c r="J111" s="201">
        <f>SUM(H111:I112)</f>
        <v>0</v>
      </c>
      <c r="K111" s="192"/>
      <c r="L111" s="13"/>
      <c r="M111" s="73"/>
    </row>
    <row r="112" spans="1:15" s="36" customFormat="1" ht="15.95" customHeight="1" thickBot="1" x14ac:dyDescent="0.3">
      <c r="A112" s="193"/>
      <c r="B112" s="211"/>
      <c r="C112" s="221" t="s">
        <v>107</v>
      </c>
      <c r="D112" s="213" t="s">
        <v>8</v>
      </c>
      <c r="E112" s="214">
        <f>SUM(E111*0.5/15)</f>
        <v>0</v>
      </c>
      <c r="F112" s="215"/>
      <c r="G112" s="216"/>
      <c r="H112" s="217"/>
      <c r="I112" s="216">
        <f>E112*G112</f>
        <v>0</v>
      </c>
      <c r="J112" s="218"/>
      <c r="K112" s="192"/>
      <c r="L112" s="13"/>
      <c r="M112" s="73"/>
    </row>
    <row r="113" spans="1:15" s="36" customFormat="1" ht="33.75" customHeight="1" x14ac:dyDescent="0.25">
      <c r="A113" s="193"/>
      <c r="B113" s="194">
        <v>19</v>
      </c>
      <c r="C113" s="242"/>
      <c r="D113" s="196"/>
      <c r="E113" s="197"/>
      <c r="F113" s="198">
        <v>600</v>
      </c>
      <c r="G113" s="199"/>
      <c r="H113" s="200">
        <f>E113*F113</f>
        <v>0</v>
      </c>
      <c r="I113" s="199"/>
      <c r="J113" s="201">
        <f>SUM(H113:I118)</f>
        <v>0</v>
      </c>
      <c r="K113" s="210"/>
      <c r="L113" s="13"/>
      <c r="M113" s="69"/>
      <c r="N113" s="69"/>
      <c r="O113" s="69"/>
    </row>
    <row r="114" spans="1:15" s="36" customFormat="1" ht="15.95" customHeight="1" x14ac:dyDescent="0.25">
      <c r="A114" s="193"/>
      <c r="B114" s="202"/>
      <c r="C114" s="244"/>
      <c r="D114" s="228"/>
      <c r="E114" s="281"/>
      <c r="F114" s="230"/>
      <c r="G114" s="231"/>
      <c r="H114" s="232"/>
      <c r="I114" s="207">
        <f>G114*E114</f>
        <v>0</v>
      </c>
      <c r="J114" s="209"/>
      <c r="K114" s="233"/>
      <c r="L114" s="13"/>
      <c r="M114" s="69"/>
      <c r="N114" s="69"/>
      <c r="O114" s="69"/>
    </row>
    <row r="115" spans="1:15" s="36" customFormat="1" ht="15.95" customHeight="1" x14ac:dyDescent="0.25">
      <c r="A115" s="193"/>
      <c r="B115" s="202"/>
      <c r="C115" s="239" t="s">
        <v>57</v>
      </c>
      <c r="D115" s="204" t="s">
        <v>8</v>
      </c>
      <c r="E115" s="224">
        <f>E113*0.25/5</f>
        <v>0</v>
      </c>
      <c r="F115" s="206"/>
      <c r="G115" s="207"/>
      <c r="H115" s="208"/>
      <c r="I115" s="207">
        <f>G115*E115</f>
        <v>0</v>
      </c>
      <c r="J115" s="209"/>
      <c r="K115" s="210"/>
      <c r="L115" s="13"/>
      <c r="M115" s="69"/>
      <c r="N115" s="69"/>
      <c r="O115" s="69"/>
    </row>
    <row r="116" spans="1:15" s="36" customFormat="1" ht="15.95" customHeight="1" x14ac:dyDescent="0.25">
      <c r="A116" s="193"/>
      <c r="B116" s="202"/>
      <c r="C116" s="227" t="s">
        <v>58</v>
      </c>
      <c r="D116" s="228" t="s">
        <v>8</v>
      </c>
      <c r="E116" s="229">
        <v>1</v>
      </c>
      <c r="F116" s="230"/>
      <c r="G116" s="231"/>
      <c r="H116" s="232"/>
      <c r="I116" s="207">
        <f>G116*E116</f>
        <v>0</v>
      </c>
      <c r="J116" s="209"/>
      <c r="K116" s="233"/>
      <c r="L116" s="13"/>
      <c r="M116" s="73"/>
    </row>
    <row r="117" spans="1:15" s="36" customFormat="1" ht="15.95" customHeight="1" x14ac:dyDescent="0.25">
      <c r="A117" s="193"/>
      <c r="B117" s="202"/>
      <c r="C117" s="244" t="s">
        <v>59</v>
      </c>
      <c r="D117" s="228" t="s">
        <v>8</v>
      </c>
      <c r="E117" s="229">
        <v>1</v>
      </c>
      <c r="F117" s="230"/>
      <c r="G117" s="231"/>
      <c r="H117" s="232"/>
      <c r="I117" s="231">
        <f>G117*E117</f>
        <v>0</v>
      </c>
      <c r="J117" s="209"/>
      <c r="K117" s="233"/>
      <c r="L117" s="13"/>
      <c r="M117" s="73"/>
    </row>
    <row r="118" spans="1:15" s="36" customFormat="1" ht="15.95" customHeight="1" thickBot="1" x14ac:dyDescent="0.3">
      <c r="A118" s="193"/>
      <c r="B118" s="211"/>
      <c r="C118" s="282" t="s">
        <v>39</v>
      </c>
      <c r="D118" s="204" t="s">
        <v>8</v>
      </c>
      <c r="E118" s="224">
        <v>5</v>
      </c>
      <c r="F118" s="206"/>
      <c r="G118" s="207"/>
      <c r="H118" s="283"/>
      <c r="I118" s="284">
        <f>E118*G118</f>
        <v>0</v>
      </c>
      <c r="J118" s="218"/>
      <c r="K118" s="210"/>
      <c r="L118" s="13"/>
      <c r="M118" s="69"/>
      <c r="N118" s="69"/>
      <c r="O118" s="69"/>
    </row>
    <row r="119" spans="1:15" s="36" customFormat="1" ht="17.25" customHeight="1" x14ac:dyDescent="0.25">
      <c r="A119" s="193"/>
      <c r="B119" s="194">
        <v>20</v>
      </c>
      <c r="C119" s="242"/>
      <c r="D119" s="196"/>
      <c r="E119" s="197"/>
      <c r="F119" s="198">
        <v>200</v>
      </c>
      <c r="G119" s="199"/>
      <c r="H119" s="200">
        <f>E119*F119</f>
        <v>0</v>
      </c>
      <c r="I119" s="199"/>
      <c r="J119" s="201">
        <f>SUM(H119:I120)</f>
        <v>0</v>
      </c>
      <c r="K119" s="210"/>
      <c r="L119" s="13"/>
      <c r="M119" s="69"/>
      <c r="N119" s="69"/>
      <c r="O119" s="69"/>
    </row>
    <row r="120" spans="1:15" s="36" customFormat="1" ht="15.95" customHeight="1" thickBot="1" x14ac:dyDescent="0.3">
      <c r="A120" s="193"/>
      <c r="B120" s="202"/>
      <c r="C120" s="244"/>
      <c r="D120" s="228"/>
      <c r="E120" s="281"/>
      <c r="F120" s="230"/>
      <c r="G120" s="231"/>
      <c r="H120" s="232"/>
      <c r="I120" s="207"/>
      <c r="J120" s="209"/>
      <c r="K120" s="233"/>
      <c r="L120" s="13"/>
      <c r="M120" s="69"/>
      <c r="N120" s="69"/>
      <c r="O120" s="69"/>
    </row>
    <row r="121" spans="1:15" s="36" customFormat="1" ht="33" customHeight="1" x14ac:dyDescent="0.25">
      <c r="A121" s="193"/>
      <c r="B121" s="194">
        <v>21</v>
      </c>
      <c r="C121" s="242"/>
      <c r="D121" s="196"/>
      <c r="E121" s="197"/>
      <c r="F121" s="198">
        <v>550</v>
      </c>
      <c r="G121" s="199"/>
      <c r="H121" s="200">
        <f>E121*F121</f>
        <v>0</v>
      </c>
      <c r="I121" s="199"/>
      <c r="J121" s="201">
        <f>SUM(H121:I123)</f>
        <v>0</v>
      </c>
      <c r="K121" s="210"/>
      <c r="L121" s="13"/>
      <c r="M121" s="69"/>
      <c r="N121" s="69"/>
      <c r="O121" s="69"/>
    </row>
    <row r="122" spans="1:15" s="36" customFormat="1" ht="15.95" customHeight="1" x14ac:dyDescent="0.25">
      <c r="A122" s="193"/>
      <c r="B122" s="202"/>
      <c r="C122" s="203" t="s">
        <v>39</v>
      </c>
      <c r="D122" s="204" t="s">
        <v>8</v>
      </c>
      <c r="E122" s="224">
        <v>1.5</v>
      </c>
      <c r="F122" s="206"/>
      <c r="G122" s="207"/>
      <c r="H122" s="225"/>
      <c r="I122" s="207">
        <f>E122*G122</f>
        <v>0</v>
      </c>
      <c r="J122" s="209"/>
      <c r="K122" s="210"/>
      <c r="L122" s="13"/>
      <c r="M122" s="69"/>
      <c r="N122" s="69"/>
      <c r="O122" s="69"/>
    </row>
    <row r="123" spans="1:15" s="36" customFormat="1" ht="15.95" customHeight="1" thickBot="1" x14ac:dyDescent="0.3">
      <c r="A123" s="193"/>
      <c r="B123" s="202"/>
      <c r="C123" s="244"/>
      <c r="D123" s="228"/>
      <c r="E123" s="231"/>
      <c r="F123" s="230"/>
      <c r="G123" s="231"/>
      <c r="H123" s="232"/>
      <c r="I123" s="231">
        <f>G123*E123</f>
        <v>0</v>
      </c>
      <c r="J123" s="209"/>
      <c r="K123" s="233"/>
      <c r="L123" s="13"/>
      <c r="M123" s="69"/>
      <c r="N123" s="69"/>
      <c r="O123" s="69"/>
    </row>
    <row r="124" spans="1:15" s="36" customFormat="1" ht="15.95" customHeight="1" x14ac:dyDescent="0.25">
      <c r="A124" s="193"/>
      <c r="B124" s="194">
        <v>22</v>
      </c>
      <c r="C124" s="195"/>
      <c r="D124" s="196"/>
      <c r="E124" s="197"/>
      <c r="F124" s="198">
        <v>200</v>
      </c>
      <c r="G124" s="199"/>
      <c r="H124" s="200">
        <f>F124*E124</f>
        <v>0</v>
      </c>
      <c r="I124" s="199"/>
      <c r="J124" s="201">
        <f>SUM(H124:I126)</f>
        <v>0</v>
      </c>
      <c r="K124" s="192"/>
      <c r="L124" s="13"/>
      <c r="M124" s="73"/>
    </row>
    <row r="125" spans="1:15" s="36" customFormat="1" ht="15.95" customHeight="1" x14ac:dyDescent="0.25">
      <c r="A125" s="193"/>
      <c r="B125" s="202"/>
      <c r="C125" s="203" t="s">
        <v>117</v>
      </c>
      <c r="D125" s="204" t="s">
        <v>8</v>
      </c>
      <c r="E125" s="205">
        <v>1</v>
      </c>
      <c r="F125" s="206"/>
      <c r="G125" s="207"/>
      <c r="H125" s="208"/>
      <c r="I125" s="207">
        <f>E125*G125</f>
        <v>0</v>
      </c>
      <c r="J125" s="209"/>
      <c r="K125" s="192"/>
      <c r="L125" s="13"/>
      <c r="M125" s="73"/>
    </row>
    <row r="126" spans="1:15" s="36" customFormat="1" ht="15.95" customHeight="1" thickBot="1" x14ac:dyDescent="0.3">
      <c r="A126" s="193"/>
      <c r="B126" s="202"/>
      <c r="C126" s="203" t="s">
        <v>194</v>
      </c>
      <c r="D126" s="204" t="s">
        <v>8</v>
      </c>
      <c r="E126" s="205">
        <v>3</v>
      </c>
      <c r="F126" s="206"/>
      <c r="G126" s="207"/>
      <c r="H126" s="208"/>
      <c r="I126" s="207">
        <f>E126*G126</f>
        <v>0</v>
      </c>
      <c r="J126" s="209"/>
      <c r="K126" s="192"/>
      <c r="L126" s="13"/>
      <c r="M126" s="73"/>
    </row>
    <row r="127" spans="1:15" s="36" customFormat="1" ht="15.95" customHeight="1" x14ac:dyDescent="0.25">
      <c r="A127" s="193"/>
      <c r="B127" s="278">
        <v>23</v>
      </c>
      <c r="C127" s="195"/>
      <c r="D127" s="196"/>
      <c r="E127" s="197"/>
      <c r="F127" s="198">
        <v>20</v>
      </c>
      <c r="G127" s="199"/>
      <c r="H127" s="200">
        <f>F127*E127</f>
        <v>0</v>
      </c>
      <c r="I127" s="199"/>
      <c r="J127" s="235">
        <f>SUM(H127:I128)</f>
        <v>0</v>
      </c>
      <c r="K127" s="210"/>
      <c r="L127" s="13"/>
      <c r="M127" s="69"/>
      <c r="N127" s="69"/>
      <c r="O127" s="69"/>
    </row>
    <row r="128" spans="1:15" s="36" customFormat="1" ht="15.95" customHeight="1" thickBot="1" x14ac:dyDescent="0.3">
      <c r="A128" s="193"/>
      <c r="B128" s="279"/>
      <c r="C128" s="280" t="s">
        <v>112</v>
      </c>
      <c r="D128" s="228" t="s">
        <v>8</v>
      </c>
      <c r="E128" s="281">
        <v>0.2</v>
      </c>
      <c r="F128" s="230"/>
      <c r="G128" s="207"/>
      <c r="H128" s="208"/>
      <c r="I128" s="207">
        <f>E128*G128</f>
        <v>0</v>
      </c>
      <c r="J128" s="237"/>
      <c r="K128" s="210"/>
      <c r="L128" s="13"/>
      <c r="M128" s="69"/>
      <c r="N128" s="69"/>
      <c r="O128" s="69"/>
    </row>
    <row r="129" spans="1:15" s="36" customFormat="1" ht="16.149999999999999" customHeight="1" x14ac:dyDescent="0.25">
      <c r="A129" s="193"/>
      <c r="B129" s="194">
        <v>24</v>
      </c>
      <c r="C129" s="277"/>
      <c r="D129" s="196"/>
      <c r="E129" s="197"/>
      <c r="F129" s="198">
        <v>200</v>
      </c>
      <c r="G129" s="199"/>
      <c r="H129" s="200">
        <f>F129*E129</f>
        <v>0</v>
      </c>
      <c r="I129" s="199"/>
      <c r="J129" s="235">
        <f>SUM(H129:I132)</f>
        <v>0</v>
      </c>
      <c r="K129" s="192"/>
      <c r="L129" s="13"/>
      <c r="M129" s="69"/>
      <c r="N129" s="69"/>
      <c r="O129" s="69"/>
    </row>
    <row r="130" spans="1:15" s="36" customFormat="1" ht="16.149999999999999" customHeight="1" x14ac:dyDescent="0.25">
      <c r="A130" s="193"/>
      <c r="B130" s="202"/>
      <c r="C130" s="285" t="s">
        <v>27</v>
      </c>
      <c r="D130" s="204" t="s">
        <v>8</v>
      </c>
      <c r="E130" s="224">
        <v>1</v>
      </c>
      <c r="F130" s="206"/>
      <c r="G130" s="207"/>
      <c r="H130" s="208"/>
      <c r="I130" s="207">
        <f>G130*E130</f>
        <v>0</v>
      </c>
      <c r="J130" s="237"/>
      <c r="K130" s="210"/>
      <c r="L130" s="13"/>
      <c r="M130" s="69"/>
      <c r="N130" s="69"/>
      <c r="O130" s="69"/>
    </row>
    <row r="131" spans="1:15" s="36" customFormat="1" ht="16.149999999999999" customHeight="1" x14ac:dyDescent="0.25">
      <c r="A131" s="193"/>
      <c r="B131" s="202"/>
      <c r="C131" s="203" t="s">
        <v>119</v>
      </c>
      <c r="D131" s="204" t="s">
        <v>8</v>
      </c>
      <c r="E131" s="224">
        <f>E129*0.3/25</f>
        <v>0</v>
      </c>
      <c r="F131" s="206"/>
      <c r="G131" s="207"/>
      <c r="H131" s="208"/>
      <c r="I131" s="207">
        <f>E131*G131</f>
        <v>0</v>
      </c>
      <c r="J131" s="237"/>
      <c r="K131" s="210"/>
      <c r="L131" s="13"/>
      <c r="M131" s="69"/>
      <c r="N131" s="69"/>
      <c r="O131" s="69"/>
    </row>
    <row r="132" spans="1:15" s="36" customFormat="1" ht="16.149999999999999" customHeight="1" thickBot="1" x14ac:dyDescent="0.3">
      <c r="A132" s="193"/>
      <c r="B132" s="211"/>
      <c r="C132" s="286" t="s">
        <v>46</v>
      </c>
      <c r="D132" s="213" t="s">
        <v>8</v>
      </c>
      <c r="E132" s="214">
        <f>E129*1.2/25</f>
        <v>0</v>
      </c>
      <c r="F132" s="215"/>
      <c r="G132" s="216"/>
      <c r="H132" s="217"/>
      <c r="I132" s="216">
        <f>E132*G132</f>
        <v>0</v>
      </c>
      <c r="J132" s="287"/>
      <c r="K132" s="210"/>
      <c r="L132" s="13"/>
      <c r="M132" s="69"/>
      <c r="N132" s="69"/>
      <c r="O132" s="69"/>
    </row>
    <row r="133" spans="1:15" s="36" customFormat="1" ht="15.95" customHeight="1" x14ac:dyDescent="0.25">
      <c r="A133" s="193"/>
      <c r="B133" s="278">
        <v>25</v>
      </c>
      <c r="C133" s="195"/>
      <c r="D133" s="196"/>
      <c r="E133" s="197"/>
      <c r="F133" s="198">
        <v>20</v>
      </c>
      <c r="G133" s="199"/>
      <c r="H133" s="200">
        <f>F133*E133</f>
        <v>0</v>
      </c>
      <c r="I133" s="199"/>
      <c r="J133" s="235">
        <f>SUM(H133:I135)</f>
        <v>0</v>
      </c>
      <c r="K133" s="192"/>
      <c r="L133" s="13"/>
      <c r="M133" s="73"/>
    </row>
    <row r="134" spans="1:15" s="36" customFormat="1" ht="15.95" customHeight="1" x14ac:dyDescent="0.25">
      <c r="A134" s="193"/>
      <c r="B134" s="279"/>
      <c r="C134" s="280" t="s">
        <v>112</v>
      </c>
      <c r="D134" s="228" t="s">
        <v>8</v>
      </c>
      <c r="E134" s="281">
        <f>SUM(E133*0.1/10)</f>
        <v>0</v>
      </c>
      <c r="F134" s="230"/>
      <c r="G134" s="207"/>
      <c r="H134" s="208"/>
      <c r="I134" s="207">
        <f>E134*G134</f>
        <v>0</v>
      </c>
      <c r="J134" s="237"/>
      <c r="K134" s="192"/>
      <c r="L134" s="13"/>
      <c r="M134" s="73"/>
    </row>
    <row r="135" spans="1:15" s="36" customFormat="1" ht="15.95" customHeight="1" thickBot="1" x14ac:dyDescent="0.3">
      <c r="A135" s="193"/>
      <c r="B135" s="288"/>
      <c r="C135" s="221" t="s">
        <v>25</v>
      </c>
      <c r="D135" s="213" t="s">
        <v>8</v>
      </c>
      <c r="E135" s="222">
        <f>SUM(E133/100)</f>
        <v>0</v>
      </c>
      <c r="F135" s="215"/>
      <c r="G135" s="284"/>
      <c r="H135" s="289"/>
      <c r="I135" s="284">
        <f>E135*G135</f>
        <v>0</v>
      </c>
      <c r="J135" s="287"/>
      <c r="K135" s="192"/>
      <c r="L135" s="13"/>
      <c r="M135" s="73"/>
    </row>
    <row r="136" spans="1:15" s="36" customFormat="1" ht="15.95" customHeight="1" x14ac:dyDescent="0.25">
      <c r="A136" s="193"/>
      <c r="B136" s="194">
        <v>26</v>
      </c>
      <c r="C136" s="277"/>
      <c r="D136" s="196"/>
      <c r="E136" s="197"/>
      <c r="F136" s="198">
        <v>130</v>
      </c>
      <c r="G136" s="199"/>
      <c r="H136" s="200">
        <f>F136*E136</f>
        <v>0</v>
      </c>
      <c r="I136" s="199"/>
      <c r="J136" s="235">
        <f>SUM(H136:I138)</f>
        <v>0</v>
      </c>
      <c r="K136" s="192"/>
      <c r="L136" s="13"/>
      <c r="M136" s="73"/>
    </row>
    <row r="137" spans="1:15" s="36" customFormat="1" ht="15.95" customHeight="1" x14ac:dyDescent="0.25">
      <c r="A137" s="193"/>
      <c r="B137" s="202"/>
      <c r="C137" s="285"/>
      <c r="D137" s="204" t="s">
        <v>8</v>
      </c>
      <c r="E137" s="224"/>
      <c r="F137" s="206"/>
      <c r="G137" s="207"/>
      <c r="H137" s="208"/>
      <c r="I137" s="207">
        <f>G137*E137</f>
        <v>0</v>
      </c>
      <c r="J137" s="237"/>
      <c r="K137" s="192"/>
      <c r="L137" s="13"/>
      <c r="M137" s="73"/>
    </row>
    <row r="138" spans="1:15" s="36" customFormat="1" ht="15.95" customHeight="1" thickBot="1" x14ac:dyDescent="0.3">
      <c r="A138" s="193"/>
      <c r="B138" s="202"/>
      <c r="C138" s="285" t="s">
        <v>122</v>
      </c>
      <c r="D138" s="204" t="s">
        <v>8</v>
      </c>
      <c r="E138" s="205">
        <v>4</v>
      </c>
      <c r="F138" s="206"/>
      <c r="G138" s="207"/>
      <c r="H138" s="208"/>
      <c r="I138" s="207">
        <f>G138*E138</f>
        <v>0</v>
      </c>
      <c r="J138" s="237"/>
      <c r="K138" s="192"/>
      <c r="L138" s="13"/>
      <c r="M138" s="73"/>
    </row>
    <row r="139" spans="1:15" s="36" customFormat="1" ht="15.95" customHeight="1" x14ac:dyDescent="0.25">
      <c r="A139" s="193"/>
      <c r="B139" s="278">
        <v>27</v>
      </c>
      <c r="C139" s="195"/>
      <c r="D139" s="196"/>
      <c r="E139" s="197"/>
      <c r="F139" s="198">
        <v>20</v>
      </c>
      <c r="G139" s="199"/>
      <c r="H139" s="200">
        <f>F139*E139</f>
        <v>0</v>
      </c>
      <c r="I139" s="199"/>
      <c r="J139" s="235">
        <f>SUM(H139:I140)</f>
        <v>0</v>
      </c>
      <c r="K139" s="210"/>
      <c r="L139" s="13"/>
      <c r="M139" s="69"/>
      <c r="N139" s="69"/>
      <c r="O139" s="69"/>
    </row>
    <row r="140" spans="1:15" s="36" customFormat="1" ht="15.95" customHeight="1" thickBot="1" x14ac:dyDescent="0.3">
      <c r="A140" s="193"/>
      <c r="B140" s="288"/>
      <c r="C140" s="221" t="s">
        <v>112</v>
      </c>
      <c r="D140" s="213" t="s">
        <v>8</v>
      </c>
      <c r="E140" s="214">
        <v>0.2</v>
      </c>
      <c r="F140" s="215"/>
      <c r="G140" s="284"/>
      <c r="H140" s="289"/>
      <c r="I140" s="284">
        <f>E140*G140</f>
        <v>0</v>
      </c>
      <c r="J140" s="287"/>
      <c r="K140" s="210"/>
      <c r="L140" s="13"/>
      <c r="M140" s="69"/>
      <c r="N140" s="69"/>
      <c r="O140" s="69"/>
    </row>
    <row r="141" spans="1:15" s="36" customFormat="1" ht="15.95" customHeight="1" x14ac:dyDescent="0.25">
      <c r="A141" s="193"/>
      <c r="B141" s="279">
        <v>28</v>
      </c>
      <c r="C141" s="280"/>
      <c r="D141" s="228"/>
      <c r="E141" s="267"/>
      <c r="F141" s="230">
        <v>110</v>
      </c>
      <c r="G141" s="231"/>
      <c r="H141" s="232">
        <f>E141*F141</f>
        <v>0</v>
      </c>
      <c r="I141" s="231"/>
      <c r="J141" s="237">
        <f>SUM(H141:I146)</f>
        <v>0</v>
      </c>
      <c r="K141" s="290"/>
      <c r="L141" s="13"/>
      <c r="M141" s="76"/>
      <c r="N141" s="69"/>
      <c r="O141" s="69"/>
    </row>
    <row r="142" spans="1:15" s="36" customFormat="1" ht="16.5" customHeight="1" x14ac:dyDescent="0.25">
      <c r="A142" s="193"/>
      <c r="B142" s="279"/>
      <c r="C142" s="239" t="s">
        <v>193</v>
      </c>
      <c r="D142" s="204" t="s">
        <v>8</v>
      </c>
      <c r="E142" s="224">
        <v>0.5</v>
      </c>
      <c r="F142" s="206"/>
      <c r="G142" s="207"/>
      <c r="H142" s="208"/>
      <c r="I142" s="207">
        <f>E142*G142</f>
        <v>0</v>
      </c>
      <c r="J142" s="237"/>
      <c r="K142" s="290"/>
      <c r="L142" s="13"/>
      <c r="M142" s="76"/>
      <c r="N142" s="69"/>
      <c r="O142" s="69"/>
    </row>
    <row r="143" spans="1:15" s="36" customFormat="1" ht="15.95" customHeight="1" x14ac:dyDescent="0.25">
      <c r="A143" s="193"/>
      <c r="B143" s="279"/>
      <c r="C143" s="203" t="s">
        <v>120</v>
      </c>
      <c r="D143" s="204" t="s">
        <v>8</v>
      </c>
      <c r="E143" s="205">
        <v>1</v>
      </c>
      <c r="F143" s="206"/>
      <c r="G143" s="207"/>
      <c r="H143" s="208"/>
      <c r="I143" s="207">
        <f>E143*G143</f>
        <v>0</v>
      </c>
      <c r="J143" s="237"/>
      <c r="K143" s="290"/>
      <c r="L143" s="13"/>
      <c r="M143" s="76"/>
      <c r="N143" s="69"/>
      <c r="O143" s="69"/>
    </row>
    <row r="144" spans="1:15" s="36" customFormat="1" ht="15.95" customHeight="1" x14ac:dyDescent="0.25">
      <c r="A144" s="193"/>
      <c r="B144" s="279"/>
      <c r="C144" s="291" t="s">
        <v>121</v>
      </c>
      <c r="D144" s="204" t="s">
        <v>8</v>
      </c>
      <c r="E144" s="224">
        <v>1</v>
      </c>
      <c r="F144" s="206"/>
      <c r="G144" s="207"/>
      <c r="H144" s="208"/>
      <c r="I144" s="207">
        <f>E144*G144</f>
        <v>0</v>
      </c>
      <c r="J144" s="237"/>
      <c r="K144" s="290"/>
      <c r="L144" s="13"/>
      <c r="M144" s="76"/>
      <c r="N144" s="69"/>
      <c r="O144" s="69"/>
    </row>
    <row r="145" spans="1:1012" s="36" customFormat="1" ht="15.95" customHeight="1" x14ac:dyDescent="0.25">
      <c r="A145" s="193"/>
      <c r="B145" s="279"/>
      <c r="C145" s="291" t="s">
        <v>24</v>
      </c>
      <c r="D145" s="204" t="s">
        <v>8</v>
      </c>
      <c r="E145" s="205">
        <v>1</v>
      </c>
      <c r="F145" s="206"/>
      <c r="G145" s="207"/>
      <c r="H145" s="208"/>
      <c r="I145" s="207">
        <f>E145*G145</f>
        <v>0</v>
      </c>
      <c r="J145" s="237"/>
      <c r="K145" s="290"/>
      <c r="L145" s="13"/>
      <c r="M145" s="76"/>
      <c r="N145" s="69"/>
      <c r="O145" s="69"/>
    </row>
    <row r="146" spans="1:1012" s="36" customFormat="1" ht="15.95" customHeight="1" thickBot="1" x14ac:dyDescent="0.3">
      <c r="A146" s="193"/>
      <c r="B146" s="279"/>
      <c r="C146" s="203" t="s">
        <v>26</v>
      </c>
      <c r="D146" s="204" t="s">
        <v>8</v>
      </c>
      <c r="E146" s="205">
        <v>1</v>
      </c>
      <c r="F146" s="206"/>
      <c r="G146" s="207"/>
      <c r="H146" s="208"/>
      <c r="I146" s="207">
        <f>E146*G146</f>
        <v>0</v>
      </c>
      <c r="J146" s="237"/>
      <c r="K146" s="290"/>
      <c r="L146" s="13"/>
      <c r="M146" s="76"/>
      <c r="N146" s="69"/>
      <c r="O146" s="69"/>
    </row>
    <row r="147" spans="1:1012" s="36" customFormat="1" ht="16.149999999999999" customHeight="1" x14ac:dyDescent="0.25">
      <c r="A147" s="193"/>
      <c r="B147" s="194">
        <v>29</v>
      </c>
      <c r="C147" s="277"/>
      <c r="D147" s="196"/>
      <c r="E147" s="197"/>
      <c r="F147" s="198">
        <v>100</v>
      </c>
      <c r="G147" s="199"/>
      <c r="H147" s="200">
        <f>F147*E147</f>
        <v>0</v>
      </c>
      <c r="I147" s="199"/>
      <c r="J147" s="235">
        <f>SUM(H147:I149)</f>
        <v>0</v>
      </c>
      <c r="K147" s="192"/>
      <c r="L147" s="13"/>
      <c r="M147" s="69"/>
      <c r="N147" s="69"/>
      <c r="O147" s="69"/>
    </row>
    <row r="148" spans="1:1012" s="36" customFormat="1" ht="16.149999999999999" customHeight="1" x14ac:dyDescent="0.25">
      <c r="A148" s="193"/>
      <c r="B148" s="202"/>
      <c r="C148" s="285" t="s">
        <v>124</v>
      </c>
      <c r="D148" s="204" t="s">
        <v>8</v>
      </c>
      <c r="E148" s="224">
        <v>10</v>
      </c>
      <c r="F148" s="206"/>
      <c r="G148" s="207"/>
      <c r="H148" s="208"/>
      <c r="I148" s="207">
        <f>G148*E148</f>
        <v>0</v>
      </c>
      <c r="J148" s="237"/>
      <c r="K148" s="210"/>
      <c r="L148" s="13"/>
      <c r="M148" s="69"/>
      <c r="N148" s="69"/>
      <c r="O148" s="69"/>
    </row>
    <row r="149" spans="1:1012" s="8" customFormat="1" ht="15.95" customHeight="1" thickBot="1" x14ac:dyDescent="0.3">
      <c r="A149" s="185"/>
      <c r="B149" s="202"/>
      <c r="C149" s="292" t="s">
        <v>123</v>
      </c>
      <c r="D149" s="259" t="s">
        <v>8</v>
      </c>
      <c r="E149" s="273">
        <v>1</v>
      </c>
      <c r="F149" s="207"/>
      <c r="G149" s="293"/>
      <c r="H149" s="225"/>
      <c r="I149" s="207">
        <f>E149*G149</f>
        <v>0</v>
      </c>
      <c r="J149" s="237"/>
      <c r="K149" s="290"/>
      <c r="L149" s="13"/>
      <c r="M149" s="73"/>
    </row>
    <row r="150" spans="1:1012" s="8" customFormat="1" ht="15.95" customHeight="1" thickBot="1" x14ac:dyDescent="0.3">
      <c r="A150" s="185"/>
      <c r="B150" s="186"/>
      <c r="C150" s="294" t="s">
        <v>29</v>
      </c>
      <c r="D150" s="188"/>
      <c r="E150" s="188"/>
      <c r="F150" s="189"/>
      <c r="G150" s="189"/>
      <c r="H150" s="250"/>
      <c r="I150" s="189"/>
      <c r="J150" s="191"/>
      <c r="K150" s="192"/>
      <c r="L150" s="13"/>
      <c r="M150" s="73"/>
    </row>
    <row r="151" spans="1:1012" s="36" customFormat="1" ht="15.95" customHeight="1" x14ac:dyDescent="0.25">
      <c r="A151" s="193"/>
      <c r="B151" s="194">
        <v>30</v>
      </c>
      <c r="C151" s="253"/>
      <c r="D151" s="254"/>
      <c r="E151" s="255"/>
      <c r="F151" s="256">
        <v>400</v>
      </c>
      <c r="G151" s="257"/>
      <c r="H151" s="258">
        <f>F151*E151</f>
        <v>0</v>
      </c>
      <c r="I151" s="199"/>
      <c r="J151" s="235">
        <f>SUM(H151:I158)</f>
        <v>0</v>
      </c>
      <c r="K151" s="192"/>
      <c r="L151" s="13"/>
      <c r="M151" s="73"/>
    </row>
    <row r="152" spans="1:1012" s="36" customFormat="1" ht="15.95" customHeight="1" x14ac:dyDescent="0.25">
      <c r="A152" s="193"/>
      <c r="B152" s="202"/>
      <c r="C152" s="203" t="s">
        <v>45</v>
      </c>
      <c r="D152" s="259" t="s">
        <v>8</v>
      </c>
      <c r="E152" s="260">
        <v>2</v>
      </c>
      <c r="F152" s="207"/>
      <c r="G152" s="261"/>
      <c r="H152" s="225"/>
      <c r="I152" s="207">
        <f>G152*E152</f>
        <v>0</v>
      </c>
      <c r="J152" s="237"/>
      <c r="K152" s="192"/>
      <c r="L152" s="13"/>
      <c r="M152" s="73"/>
    </row>
    <row r="153" spans="1:1012" s="36" customFormat="1" ht="15.95" customHeight="1" x14ac:dyDescent="0.25">
      <c r="A153" s="193"/>
      <c r="B153" s="202"/>
      <c r="C153" s="262" t="s">
        <v>102</v>
      </c>
      <c r="D153" s="259" t="s">
        <v>8</v>
      </c>
      <c r="E153" s="263">
        <v>6</v>
      </c>
      <c r="F153" s="207"/>
      <c r="G153" s="264"/>
      <c r="H153" s="225"/>
      <c r="I153" s="207">
        <f>G153*E153</f>
        <v>0</v>
      </c>
      <c r="J153" s="237"/>
      <c r="K153" s="192"/>
      <c r="L153" s="13"/>
      <c r="M153" s="73"/>
    </row>
    <row r="154" spans="1:1012" s="55" customFormat="1" ht="15.95" customHeight="1" x14ac:dyDescent="0.25">
      <c r="A154" s="193"/>
      <c r="B154" s="202"/>
      <c r="C154" s="265" t="s">
        <v>103</v>
      </c>
      <c r="D154" s="266" t="s">
        <v>8</v>
      </c>
      <c r="E154" s="267">
        <v>4</v>
      </c>
      <c r="F154" s="268"/>
      <c r="G154" s="231"/>
      <c r="H154" s="269"/>
      <c r="I154" s="268">
        <f>G154*E154</f>
        <v>0</v>
      </c>
      <c r="J154" s="237"/>
      <c r="K154" s="270"/>
      <c r="L154" s="13"/>
      <c r="M154" s="77"/>
      <c r="ALX154" s="56"/>
    </row>
    <row r="155" spans="1:1012" s="36" customFormat="1" ht="15.95" customHeight="1" x14ac:dyDescent="0.25">
      <c r="A155" s="193"/>
      <c r="B155" s="202"/>
      <c r="C155" s="271" t="s">
        <v>113</v>
      </c>
      <c r="D155" s="272" t="s">
        <v>8</v>
      </c>
      <c r="E155" s="273">
        <v>0.1</v>
      </c>
      <c r="F155" s="206"/>
      <c r="G155" s="274"/>
      <c r="H155" s="208"/>
      <c r="I155" s="207">
        <f>G155*E155</f>
        <v>0</v>
      </c>
      <c r="J155" s="237"/>
      <c r="K155" s="192"/>
      <c r="L155" s="13"/>
      <c r="M155" s="73"/>
    </row>
    <row r="156" spans="1:1012" s="36" customFormat="1" ht="15.95" customHeight="1" x14ac:dyDescent="0.25">
      <c r="A156" s="193"/>
      <c r="B156" s="202"/>
      <c r="C156" s="271" t="s">
        <v>114</v>
      </c>
      <c r="D156" s="272" t="s">
        <v>8</v>
      </c>
      <c r="E156" s="273">
        <v>0.2</v>
      </c>
      <c r="F156" s="206"/>
      <c r="G156" s="274"/>
      <c r="H156" s="208"/>
      <c r="I156" s="207">
        <f>G156*E156</f>
        <v>0</v>
      </c>
      <c r="J156" s="237"/>
      <c r="K156" s="192"/>
      <c r="L156" s="13"/>
      <c r="M156" s="73"/>
    </row>
    <row r="157" spans="1:1012" s="36" customFormat="1" ht="15.95" customHeight="1" x14ac:dyDescent="0.25">
      <c r="A157" s="193"/>
      <c r="B157" s="202"/>
      <c r="C157" s="271" t="s">
        <v>50</v>
      </c>
      <c r="D157" s="272" t="s">
        <v>8</v>
      </c>
      <c r="E157" s="273">
        <v>0.5</v>
      </c>
      <c r="F157" s="206"/>
      <c r="G157" s="274"/>
      <c r="H157" s="208"/>
      <c r="I157" s="207">
        <f>G157*E157</f>
        <v>0</v>
      </c>
      <c r="J157" s="237"/>
      <c r="K157" s="192"/>
      <c r="L157" s="13"/>
      <c r="M157" s="73"/>
    </row>
    <row r="158" spans="1:1012" s="36" customFormat="1" ht="15.95" customHeight="1" thickBot="1" x14ac:dyDescent="0.3">
      <c r="A158" s="193"/>
      <c r="B158" s="202"/>
      <c r="C158" s="271" t="s">
        <v>23</v>
      </c>
      <c r="D158" s="272" t="s">
        <v>8</v>
      </c>
      <c r="E158" s="275">
        <v>1</v>
      </c>
      <c r="F158" s="207"/>
      <c r="G158" s="276"/>
      <c r="H158" s="208"/>
      <c r="I158" s="207">
        <f>G158*E158</f>
        <v>0</v>
      </c>
      <c r="J158" s="237"/>
      <c r="K158" s="192"/>
      <c r="L158" s="13"/>
      <c r="M158" s="73"/>
    </row>
    <row r="159" spans="1:1012" s="36" customFormat="1" ht="15.95" customHeight="1" x14ac:dyDescent="0.25">
      <c r="A159" s="193"/>
      <c r="B159" s="278">
        <v>31</v>
      </c>
      <c r="C159" s="195"/>
      <c r="D159" s="196"/>
      <c r="E159" s="197"/>
      <c r="F159" s="198">
        <v>25</v>
      </c>
      <c r="G159" s="199"/>
      <c r="H159" s="200">
        <f>F159*E159</f>
        <v>0</v>
      </c>
      <c r="I159" s="199"/>
      <c r="J159" s="235">
        <f>SUM(H159:I160)</f>
        <v>0</v>
      </c>
      <c r="K159" s="210"/>
      <c r="L159" s="13"/>
      <c r="M159" s="69"/>
      <c r="N159" s="69"/>
      <c r="O159" s="69"/>
    </row>
    <row r="160" spans="1:1012" s="36" customFormat="1" ht="15.95" customHeight="1" thickBot="1" x14ac:dyDescent="0.3">
      <c r="A160" s="193"/>
      <c r="B160" s="279"/>
      <c r="C160" s="280" t="s">
        <v>112</v>
      </c>
      <c r="D160" s="228" t="s">
        <v>8</v>
      </c>
      <c r="E160" s="281">
        <v>0.2</v>
      </c>
      <c r="F160" s="230"/>
      <c r="G160" s="207"/>
      <c r="H160" s="208"/>
      <c r="I160" s="207">
        <f>E160*G160</f>
        <v>0</v>
      </c>
      <c r="J160" s="237"/>
      <c r="K160" s="210"/>
      <c r="L160" s="13"/>
      <c r="M160" s="69"/>
      <c r="N160" s="69"/>
      <c r="O160" s="69"/>
    </row>
    <row r="161" spans="1:15" s="36" customFormat="1" ht="16.149999999999999" customHeight="1" x14ac:dyDescent="0.25">
      <c r="A161" s="193"/>
      <c r="B161" s="194">
        <v>32</v>
      </c>
      <c r="C161" s="277"/>
      <c r="D161" s="196"/>
      <c r="E161" s="197"/>
      <c r="F161" s="198">
        <v>250</v>
      </c>
      <c r="G161" s="199"/>
      <c r="H161" s="200">
        <f>F161*E161</f>
        <v>0</v>
      </c>
      <c r="I161" s="199"/>
      <c r="J161" s="235">
        <f>SUM(H161:I164)</f>
        <v>0</v>
      </c>
      <c r="K161" s="192"/>
      <c r="L161" s="13"/>
      <c r="M161" s="69"/>
      <c r="N161" s="69"/>
      <c r="O161" s="69"/>
    </row>
    <row r="162" spans="1:15" s="36" customFormat="1" ht="16.149999999999999" customHeight="1" x14ac:dyDescent="0.25">
      <c r="A162" s="193"/>
      <c r="B162" s="202"/>
      <c r="C162" s="285" t="s">
        <v>27</v>
      </c>
      <c r="D162" s="204" t="s">
        <v>8</v>
      </c>
      <c r="E162" s="224">
        <v>1</v>
      </c>
      <c r="F162" s="206"/>
      <c r="G162" s="207"/>
      <c r="H162" s="208"/>
      <c r="I162" s="207">
        <f>G162*E162</f>
        <v>0</v>
      </c>
      <c r="J162" s="237"/>
      <c r="K162" s="210"/>
      <c r="L162" s="13"/>
      <c r="M162" s="69"/>
      <c r="N162" s="69"/>
      <c r="O162" s="69"/>
    </row>
    <row r="163" spans="1:15" s="36" customFormat="1" ht="16.149999999999999" customHeight="1" x14ac:dyDescent="0.25">
      <c r="A163" s="193"/>
      <c r="B163" s="202"/>
      <c r="C163" s="203" t="s">
        <v>119</v>
      </c>
      <c r="D163" s="204" t="s">
        <v>8</v>
      </c>
      <c r="E163" s="224">
        <f>E161*0.3/25</f>
        <v>0</v>
      </c>
      <c r="F163" s="206"/>
      <c r="G163" s="207"/>
      <c r="H163" s="208"/>
      <c r="I163" s="207">
        <f>E163*G163</f>
        <v>0</v>
      </c>
      <c r="J163" s="237"/>
      <c r="K163" s="210"/>
      <c r="L163" s="13"/>
      <c r="M163" s="69"/>
      <c r="N163" s="69"/>
      <c r="O163" s="69"/>
    </row>
    <row r="164" spans="1:15" s="36" customFormat="1" ht="16.149999999999999" customHeight="1" thickBot="1" x14ac:dyDescent="0.3">
      <c r="A164" s="193"/>
      <c r="B164" s="211"/>
      <c r="C164" s="286" t="s">
        <v>46</v>
      </c>
      <c r="D164" s="213" t="s">
        <v>8</v>
      </c>
      <c r="E164" s="214">
        <f>E161*1.2/25</f>
        <v>0</v>
      </c>
      <c r="F164" s="215"/>
      <c r="G164" s="216"/>
      <c r="H164" s="217"/>
      <c r="I164" s="216">
        <f>E164*G164</f>
        <v>0</v>
      </c>
      <c r="J164" s="287"/>
      <c r="K164" s="210"/>
      <c r="L164" s="13"/>
      <c r="M164" s="69"/>
      <c r="N164" s="69"/>
      <c r="O164" s="69"/>
    </row>
    <row r="165" spans="1:15" s="36" customFormat="1" ht="15.95" customHeight="1" x14ac:dyDescent="0.25">
      <c r="A165" s="193"/>
      <c r="B165" s="278">
        <v>33</v>
      </c>
      <c r="C165" s="195"/>
      <c r="D165" s="196"/>
      <c r="E165" s="197"/>
      <c r="F165" s="198">
        <v>25</v>
      </c>
      <c r="G165" s="199"/>
      <c r="H165" s="200">
        <f>F165*E165</f>
        <v>0</v>
      </c>
      <c r="I165" s="199"/>
      <c r="J165" s="235">
        <f>SUM(H165:I166)</f>
        <v>0</v>
      </c>
      <c r="K165" s="210"/>
      <c r="L165" s="13"/>
      <c r="M165" s="69"/>
      <c r="N165" s="69"/>
      <c r="O165" s="69"/>
    </row>
    <row r="166" spans="1:15" s="36" customFormat="1" ht="15.95" customHeight="1" thickBot="1" x14ac:dyDescent="0.3">
      <c r="A166" s="193"/>
      <c r="B166" s="279"/>
      <c r="C166" s="280" t="s">
        <v>112</v>
      </c>
      <c r="D166" s="228" t="s">
        <v>8</v>
      </c>
      <c r="E166" s="281">
        <v>0.2</v>
      </c>
      <c r="F166" s="230"/>
      <c r="G166" s="207"/>
      <c r="H166" s="208"/>
      <c r="I166" s="207">
        <f>E166*G166</f>
        <v>0</v>
      </c>
      <c r="J166" s="237"/>
      <c r="K166" s="210"/>
      <c r="L166" s="13"/>
      <c r="M166" s="69"/>
      <c r="N166" s="69"/>
      <c r="O166" s="69"/>
    </row>
    <row r="167" spans="1:15" s="36" customFormat="1" ht="15.95" customHeight="1" x14ac:dyDescent="0.25">
      <c r="A167" s="193"/>
      <c r="B167" s="194">
        <v>34</v>
      </c>
      <c r="C167" s="277"/>
      <c r="D167" s="196"/>
      <c r="E167" s="197"/>
      <c r="F167" s="198">
        <v>150</v>
      </c>
      <c r="G167" s="199"/>
      <c r="H167" s="200">
        <f>F167*E167</f>
        <v>0</v>
      </c>
      <c r="I167" s="199"/>
      <c r="J167" s="235">
        <f>SUM(H167:I169)</f>
        <v>0</v>
      </c>
      <c r="K167" s="192"/>
      <c r="L167" s="13"/>
      <c r="M167" s="76"/>
      <c r="N167" s="69"/>
      <c r="O167" s="69"/>
    </row>
    <row r="168" spans="1:15" s="36" customFormat="1" ht="15.95" customHeight="1" x14ac:dyDescent="0.25">
      <c r="A168" s="193"/>
      <c r="B168" s="202"/>
      <c r="C168" s="203" t="s">
        <v>190</v>
      </c>
      <c r="D168" s="204" t="s">
        <v>8</v>
      </c>
      <c r="E168" s="224">
        <v>1</v>
      </c>
      <c r="F168" s="206"/>
      <c r="G168" s="207"/>
      <c r="H168" s="208"/>
      <c r="I168" s="207">
        <f>E168*G168</f>
        <v>0</v>
      </c>
      <c r="J168" s="237"/>
      <c r="K168" s="192"/>
      <c r="L168" s="13"/>
      <c r="M168" s="76"/>
      <c r="N168" s="69"/>
      <c r="O168" s="69"/>
    </row>
    <row r="169" spans="1:15" s="36" customFormat="1" ht="15.95" customHeight="1" thickBot="1" x14ac:dyDescent="0.3">
      <c r="A169" s="193"/>
      <c r="B169" s="202"/>
      <c r="C169" s="285" t="s">
        <v>191</v>
      </c>
      <c r="D169" s="204" t="s">
        <v>8</v>
      </c>
      <c r="E169" s="224">
        <v>1</v>
      </c>
      <c r="F169" s="206"/>
      <c r="G169" s="207"/>
      <c r="H169" s="208"/>
      <c r="I169" s="207">
        <f>G169*E169</f>
        <v>0</v>
      </c>
      <c r="J169" s="237"/>
      <c r="K169" s="192"/>
      <c r="L169" s="13"/>
      <c r="M169" s="76"/>
      <c r="N169" s="69"/>
      <c r="O169" s="69"/>
    </row>
    <row r="170" spans="1:15" s="36" customFormat="1" ht="15.95" customHeight="1" x14ac:dyDescent="0.25">
      <c r="A170" s="193"/>
      <c r="B170" s="278">
        <v>35</v>
      </c>
      <c r="C170" s="195"/>
      <c r="D170" s="196"/>
      <c r="E170" s="197"/>
      <c r="F170" s="198">
        <v>25</v>
      </c>
      <c r="G170" s="199"/>
      <c r="H170" s="200">
        <f>F170*E170</f>
        <v>0</v>
      </c>
      <c r="I170" s="199"/>
      <c r="J170" s="235">
        <f>SUM(H170:I171)</f>
        <v>0</v>
      </c>
      <c r="K170" s="210"/>
      <c r="L170" s="13"/>
      <c r="M170" s="69"/>
      <c r="N170" s="69"/>
      <c r="O170" s="69"/>
    </row>
    <row r="171" spans="1:15" s="36" customFormat="1" ht="15.95" customHeight="1" thickBot="1" x14ac:dyDescent="0.3">
      <c r="A171" s="193"/>
      <c r="B171" s="279"/>
      <c r="C171" s="280" t="s">
        <v>112</v>
      </c>
      <c r="D171" s="228" t="s">
        <v>8</v>
      </c>
      <c r="E171" s="281">
        <v>0.5</v>
      </c>
      <c r="F171" s="230"/>
      <c r="G171" s="207"/>
      <c r="H171" s="208"/>
      <c r="I171" s="207">
        <f>E171*G171</f>
        <v>0</v>
      </c>
      <c r="J171" s="237"/>
      <c r="K171" s="210"/>
      <c r="L171" s="13"/>
      <c r="M171" s="69"/>
      <c r="N171" s="69"/>
      <c r="O171" s="69"/>
    </row>
    <row r="172" spans="1:15" s="36" customFormat="1" ht="16.149999999999999" customHeight="1" x14ac:dyDescent="0.25">
      <c r="A172" s="193"/>
      <c r="B172" s="194">
        <v>36</v>
      </c>
      <c r="C172" s="277"/>
      <c r="D172" s="196"/>
      <c r="E172" s="197"/>
      <c r="F172" s="198">
        <v>170</v>
      </c>
      <c r="G172" s="199"/>
      <c r="H172" s="200">
        <f>F172*E172</f>
        <v>0</v>
      </c>
      <c r="I172" s="199"/>
      <c r="J172" s="235">
        <f>SUM(H172:I174)</f>
        <v>0</v>
      </c>
      <c r="K172" s="192"/>
      <c r="L172" s="13"/>
      <c r="M172" s="69"/>
      <c r="N172" s="69"/>
      <c r="O172" s="69"/>
    </row>
    <row r="173" spans="1:15" s="36" customFormat="1" ht="16.149999999999999" customHeight="1" x14ac:dyDescent="0.25">
      <c r="A173" s="193"/>
      <c r="B173" s="202"/>
      <c r="C173" s="285" t="s">
        <v>27</v>
      </c>
      <c r="D173" s="204" t="s">
        <v>8</v>
      </c>
      <c r="E173" s="224">
        <v>1</v>
      </c>
      <c r="F173" s="206"/>
      <c r="G173" s="207"/>
      <c r="H173" s="208"/>
      <c r="I173" s="207">
        <f>G173*E173</f>
        <v>0</v>
      </c>
      <c r="J173" s="237"/>
      <c r="K173" s="210"/>
      <c r="L173" s="13"/>
      <c r="M173" s="69"/>
      <c r="N173" s="69"/>
      <c r="O173" s="69"/>
    </row>
    <row r="174" spans="1:15" s="36" customFormat="1" ht="16.149999999999999" customHeight="1" thickBot="1" x14ac:dyDescent="0.3">
      <c r="A174" s="193"/>
      <c r="B174" s="211"/>
      <c r="C174" s="286" t="s">
        <v>192</v>
      </c>
      <c r="D174" s="213" t="s">
        <v>8</v>
      </c>
      <c r="E174" s="214">
        <v>1</v>
      </c>
      <c r="F174" s="215"/>
      <c r="G174" s="216"/>
      <c r="H174" s="217"/>
      <c r="I174" s="216">
        <f>E174*G174</f>
        <v>0</v>
      </c>
      <c r="J174" s="287"/>
      <c r="K174" s="210"/>
      <c r="L174" s="13"/>
      <c r="M174" s="69"/>
      <c r="N174" s="69"/>
      <c r="O174" s="69"/>
    </row>
    <row r="175" spans="1:15" s="36" customFormat="1" ht="15.95" customHeight="1" x14ac:dyDescent="0.25">
      <c r="A175" s="193"/>
      <c r="B175" s="278">
        <v>37</v>
      </c>
      <c r="C175" s="195"/>
      <c r="D175" s="196"/>
      <c r="E175" s="197"/>
      <c r="F175" s="198">
        <v>25</v>
      </c>
      <c r="G175" s="199"/>
      <c r="H175" s="200">
        <f>F175*E175</f>
        <v>0</v>
      </c>
      <c r="I175" s="199"/>
      <c r="J175" s="235">
        <f>SUM(H175:I176)</f>
        <v>0</v>
      </c>
      <c r="K175" s="210"/>
      <c r="L175" s="13"/>
      <c r="M175" s="69"/>
      <c r="N175" s="69"/>
      <c r="O175" s="69"/>
    </row>
    <row r="176" spans="1:15" s="36" customFormat="1" ht="15.95" customHeight="1" thickBot="1" x14ac:dyDescent="0.3">
      <c r="A176" s="193"/>
      <c r="B176" s="288"/>
      <c r="C176" s="221" t="s">
        <v>112</v>
      </c>
      <c r="D176" s="213" t="s">
        <v>8</v>
      </c>
      <c r="E176" s="214">
        <v>0.2</v>
      </c>
      <c r="F176" s="215"/>
      <c r="G176" s="284"/>
      <c r="H176" s="289"/>
      <c r="I176" s="284">
        <f>E176*G176</f>
        <v>0</v>
      </c>
      <c r="J176" s="287"/>
      <c r="K176" s="210"/>
      <c r="L176" s="13"/>
      <c r="M176" s="69"/>
      <c r="N176" s="69"/>
      <c r="O176" s="69"/>
    </row>
    <row r="177" spans="1:15" s="36" customFormat="1" ht="15.95" customHeight="1" x14ac:dyDescent="0.25">
      <c r="A177" s="193"/>
      <c r="B177" s="279">
        <v>38</v>
      </c>
      <c r="C177" s="280"/>
      <c r="D177" s="228"/>
      <c r="E177" s="267"/>
      <c r="F177" s="230">
        <v>150</v>
      </c>
      <c r="G177" s="231"/>
      <c r="H177" s="232">
        <f>E177*F177</f>
        <v>0</v>
      </c>
      <c r="I177" s="231"/>
      <c r="J177" s="237">
        <f>SUM(H177:I182)</f>
        <v>0</v>
      </c>
      <c r="K177" s="290"/>
      <c r="L177" s="13"/>
      <c r="M177" s="76"/>
      <c r="N177" s="69"/>
      <c r="O177" s="69"/>
    </row>
    <row r="178" spans="1:15" s="36" customFormat="1" ht="16.5" customHeight="1" x14ac:dyDescent="0.25">
      <c r="A178" s="193"/>
      <c r="B178" s="279"/>
      <c r="C178" s="239" t="s">
        <v>193</v>
      </c>
      <c r="D178" s="204" t="s">
        <v>8</v>
      </c>
      <c r="E178" s="224">
        <v>1</v>
      </c>
      <c r="F178" s="206"/>
      <c r="G178" s="207"/>
      <c r="H178" s="208"/>
      <c r="I178" s="207">
        <f>E178*G178</f>
        <v>0</v>
      </c>
      <c r="J178" s="237"/>
      <c r="K178" s="290"/>
      <c r="L178" s="13"/>
      <c r="M178" s="76"/>
      <c r="N178" s="69"/>
      <c r="O178" s="69"/>
    </row>
    <row r="179" spans="1:15" s="36" customFormat="1" ht="15.95" customHeight="1" x14ac:dyDescent="0.25">
      <c r="A179" s="193"/>
      <c r="B179" s="279"/>
      <c r="C179" s="203" t="s">
        <v>120</v>
      </c>
      <c r="D179" s="204" t="s">
        <v>8</v>
      </c>
      <c r="E179" s="205">
        <v>1</v>
      </c>
      <c r="F179" s="206"/>
      <c r="G179" s="207"/>
      <c r="H179" s="208"/>
      <c r="I179" s="207">
        <f>E179*G179</f>
        <v>0</v>
      </c>
      <c r="J179" s="237"/>
      <c r="K179" s="290"/>
      <c r="L179" s="13"/>
      <c r="M179" s="76"/>
      <c r="N179" s="69"/>
      <c r="O179" s="69"/>
    </row>
    <row r="180" spans="1:15" s="36" customFormat="1" ht="15.95" customHeight="1" x14ac:dyDescent="0.25">
      <c r="A180" s="193"/>
      <c r="B180" s="279"/>
      <c r="C180" s="291" t="s">
        <v>121</v>
      </c>
      <c r="D180" s="204" t="s">
        <v>8</v>
      </c>
      <c r="E180" s="224">
        <v>1</v>
      </c>
      <c r="F180" s="206"/>
      <c r="G180" s="207"/>
      <c r="H180" s="208"/>
      <c r="I180" s="207">
        <f>E180*G180</f>
        <v>0</v>
      </c>
      <c r="J180" s="237"/>
      <c r="K180" s="290"/>
      <c r="L180" s="13"/>
      <c r="M180" s="76"/>
      <c r="N180" s="69"/>
      <c r="O180" s="69"/>
    </row>
    <row r="181" spans="1:15" s="36" customFormat="1" ht="15.95" customHeight="1" x14ac:dyDescent="0.25">
      <c r="A181" s="193"/>
      <c r="B181" s="279"/>
      <c r="C181" s="291" t="s">
        <v>24</v>
      </c>
      <c r="D181" s="204" t="s">
        <v>8</v>
      </c>
      <c r="E181" s="205">
        <v>1</v>
      </c>
      <c r="F181" s="206"/>
      <c r="G181" s="207"/>
      <c r="H181" s="208"/>
      <c r="I181" s="207">
        <f>E181*G181</f>
        <v>0</v>
      </c>
      <c r="J181" s="237"/>
      <c r="K181" s="290"/>
      <c r="L181" s="13"/>
      <c r="M181" s="76"/>
      <c r="N181" s="69"/>
      <c r="O181" s="69"/>
    </row>
    <row r="182" spans="1:15" s="36" customFormat="1" ht="15.95" customHeight="1" thickBot="1" x14ac:dyDescent="0.3">
      <c r="A182" s="193"/>
      <c r="B182" s="279"/>
      <c r="C182" s="203" t="s">
        <v>26</v>
      </c>
      <c r="D182" s="204" t="s">
        <v>8</v>
      </c>
      <c r="E182" s="205">
        <v>1</v>
      </c>
      <c r="F182" s="206"/>
      <c r="G182" s="207"/>
      <c r="H182" s="208"/>
      <c r="I182" s="207">
        <f>E182*G182</f>
        <v>0</v>
      </c>
      <c r="J182" s="237"/>
      <c r="K182" s="290"/>
      <c r="L182" s="13"/>
      <c r="M182" s="76"/>
      <c r="N182" s="69"/>
      <c r="O182" s="69"/>
    </row>
    <row r="183" spans="1:15" s="36" customFormat="1" ht="15.95" customHeight="1" x14ac:dyDescent="0.25">
      <c r="A183" s="193"/>
      <c r="B183" s="278">
        <v>39</v>
      </c>
      <c r="C183" s="195"/>
      <c r="D183" s="196"/>
      <c r="E183" s="197"/>
      <c r="F183" s="198">
        <v>25</v>
      </c>
      <c r="G183" s="199"/>
      <c r="H183" s="200">
        <f>F183*E183</f>
        <v>0</v>
      </c>
      <c r="I183" s="199"/>
      <c r="J183" s="235">
        <f>SUM(H183:I184)</f>
        <v>0</v>
      </c>
      <c r="K183" s="210"/>
      <c r="L183" s="13"/>
      <c r="M183" s="69"/>
      <c r="N183" s="69"/>
      <c r="O183" s="69"/>
    </row>
    <row r="184" spans="1:15" s="36" customFormat="1" ht="15.95" customHeight="1" thickBot="1" x14ac:dyDescent="0.3">
      <c r="A184" s="193"/>
      <c r="B184" s="288"/>
      <c r="C184" s="221" t="s">
        <v>112</v>
      </c>
      <c r="D184" s="213" t="s">
        <v>8</v>
      </c>
      <c r="E184" s="214">
        <v>0.2</v>
      </c>
      <c r="F184" s="215"/>
      <c r="G184" s="284"/>
      <c r="H184" s="289"/>
      <c r="I184" s="284">
        <f>E184*G184</f>
        <v>0</v>
      </c>
      <c r="J184" s="287"/>
      <c r="K184" s="210"/>
      <c r="L184" s="13"/>
      <c r="M184" s="69"/>
      <c r="N184" s="69"/>
      <c r="O184" s="69"/>
    </row>
    <row r="185" spans="1:15" s="36" customFormat="1" ht="15.95" customHeight="1" x14ac:dyDescent="0.25">
      <c r="A185" s="193"/>
      <c r="B185" s="279">
        <v>40</v>
      </c>
      <c r="C185" s="280"/>
      <c r="D185" s="228"/>
      <c r="E185" s="267"/>
      <c r="F185" s="230">
        <v>120</v>
      </c>
      <c r="G185" s="231"/>
      <c r="H185" s="232">
        <f>E185*F185</f>
        <v>0</v>
      </c>
      <c r="I185" s="231"/>
      <c r="J185" s="237">
        <f>SUM(H185:I190)</f>
        <v>0</v>
      </c>
      <c r="K185" s="290"/>
      <c r="L185" s="13"/>
      <c r="M185" s="76"/>
      <c r="N185" s="69"/>
      <c r="O185" s="69"/>
    </row>
    <row r="186" spans="1:15" s="36" customFormat="1" ht="16.5" customHeight="1" x14ac:dyDescent="0.25">
      <c r="A186" s="193"/>
      <c r="B186" s="279"/>
      <c r="C186" s="239" t="s">
        <v>193</v>
      </c>
      <c r="D186" s="204" t="s">
        <v>8</v>
      </c>
      <c r="E186" s="224">
        <v>0.5</v>
      </c>
      <c r="F186" s="206"/>
      <c r="G186" s="207"/>
      <c r="H186" s="208"/>
      <c r="I186" s="207">
        <f>E186*G186</f>
        <v>0</v>
      </c>
      <c r="J186" s="237"/>
      <c r="K186" s="290"/>
      <c r="L186" s="13"/>
      <c r="M186" s="76"/>
      <c r="N186" s="69"/>
      <c r="O186" s="69"/>
    </row>
    <row r="187" spans="1:15" s="36" customFormat="1" ht="15.95" customHeight="1" x14ac:dyDescent="0.25">
      <c r="A187" s="193"/>
      <c r="B187" s="279"/>
      <c r="C187" s="203" t="s">
        <v>120</v>
      </c>
      <c r="D187" s="204" t="s">
        <v>8</v>
      </c>
      <c r="E187" s="205">
        <v>1</v>
      </c>
      <c r="F187" s="206"/>
      <c r="G187" s="207"/>
      <c r="H187" s="208"/>
      <c r="I187" s="207">
        <f>E187*G187</f>
        <v>0</v>
      </c>
      <c r="J187" s="237"/>
      <c r="K187" s="290"/>
      <c r="L187" s="13"/>
      <c r="M187" s="76"/>
      <c r="N187" s="69"/>
      <c r="O187" s="69"/>
    </row>
    <row r="188" spans="1:15" s="36" customFormat="1" ht="15.95" customHeight="1" x14ac:dyDescent="0.25">
      <c r="A188" s="193"/>
      <c r="B188" s="279"/>
      <c r="C188" s="291" t="s">
        <v>121</v>
      </c>
      <c r="D188" s="204" t="s">
        <v>8</v>
      </c>
      <c r="E188" s="224">
        <v>1</v>
      </c>
      <c r="F188" s="206"/>
      <c r="G188" s="207"/>
      <c r="H188" s="208"/>
      <c r="I188" s="207">
        <f>E188*G188</f>
        <v>0</v>
      </c>
      <c r="J188" s="237"/>
      <c r="K188" s="290"/>
      <c r="L188" s="13"/>
      <c r="M188" s="76"/>
      <c r="N188" s="69"/>
      <c r="O188" s="69"/>
    </row>
    <row r="189" spans="1:15" s="36" customFormat="1" ht="15.95" customHeight="1" x14ac:dyDescent="0.25">
      <c r="A189" s="193"/>
      <c r="B189" s="279"/>
      <c r="C189" s="291" t="s">
        <v>24</v>
      </c>
      <c r="D189" s="204" t="s">
        <v>8</v>
      </c>
      <c r="E189" s="205">
        <v>1</v>
      </c>
      <c r="F189" s="206"/>
      <c r="G189" s="207"/>
      <c r="H189" s="208"/>
      <c r="I189" s="207">
        <f>E189*G189</f>
        <v>0</v>
      </c>
      <c r="J189" s="237"/>
      <c r="K189" s="290"/>
      <c r="L189" s="13"/>
      <c r="M189" s="76"/>
      <c r="N189" s="69"/>
      <c r="O189" s="69"/>
    </row>
    <row r="190" spans="1:15" s="36" customFormat="1" ht="15.95" customHeight="1" thickBot="1" x14ac:dyDescent="0.3">
      <c r="A190" s="193"/>
      <c r="B190" s="279"/>
      <c r="C190" s="203" t="s">
        <v>26</v>
      </c>
      <c r="D190" s="204" t="s">
        <v>8</v>
      </c>
      <c r="E190" s="205">
        <v>1</v>
      </c>
      <c r="F190" s="206"/>
      <c r="G190" s="207"/>
      <c r="H190" s="208"/>
      <c r="I190" s="207">
        <f>E190*G190</f>
        <v>0</v>
      </c>
      <c r="J190" s="237"/>
      <c r="K190" s="290"/>
      <c r="L190" s="13"/>
      <c r="M190" s="76"/>
      <c r="N190" s="69"/>
      <c r="O190" s="69"/>
    </row>
    <row r="191" spans="1:15" s="8" customFormat="1" ht="15.95" customHeight="1" thickBot="1" x14ac:dyDescent="0.3">
      <c r="A191" s="185"/>
      <c r="B191" s="186"/>
      <c r="C191" s="295" t="s">
        <v>30</v>
      </c>
      <c r="D191" s="188"/>
      <c r="E191" s="188"/>
      <c r="F191" s="189"/>
      <c r="G191" s="189"/>
      <c r="H191" s="190"/>
      <c r="I191" s="189"/>
      <c r="J191" s="191"/>
      <c r="K191" s="192"/>
      <c r="L191" s="13"/>
      <c r="M191" s="73"/>
    </row>
    <row r="192" spans="1:15" s="8" customFormat="1" ht="15.95" customHeight="1" x14ac:dyDescent="0.25">
      <c r="A192" s="185"/>
      <c r="B192" s="194">
        <v>41</v>
      </c>
      <c r="C192" s="296"/>
      <c r="D192" s="197"/>
      <c r="E192" s="197"/>
      <c r="F192" s="198">
        <v>550</v>
      </c>
      <c r="G192" s="199"/>
      <c r="H192" s="297">
        <f>F192*E192</f>
        <v>0</v>
      </c>
      <c r="I192" s="199"/>
      <c r="J192" s="235"/>
      <c r="K192" s="290"/>
      <c r="L192" s="13"/>
      <c r="M192" s="73"/>
    </row>
    <row r="193" spans="1:13" s="8" customFormat="1" ht="15.95" customHeight="1" x14ac:dyDescent="0.25">
      <c r="A193" s="185"/>
      <c r="B193" s="202"/>
      <c r="C193" s="298"/>
      <c r="D193" s="299"/>
      <c r="E193" s="299"/>
      <c r="F193" s="300"/>
      <c r="G193" s="301"/>
      <c r="H193" s="302"/>
      <c r="I193" s="301"/>
      <c r="J193" s="237"/>
      <c r="K193" s="290"/>
      <c r="L193" s="13"/>
      <c r="M193" s="73"/>
    </row>
    <row r="194" spans="1:13" s="8" customFormat="1" ht="15.95" customHeight="1" thickBot="1" x14ac:dyDescent="0.3">
      <c r="A194" s="185"/>
      <c r="B194" s="202"/>
      <c r="C194" s="298"/>
      <c r="D194" s="299"/>
      <c r="E194" s="299"/>
      <c r="F194" s="300"/>
      <c r="G194" s="301"/>
      <c r="H194" s="302"/>
      <c r="I194" s="301"/>
      <c r="J194" s="237"/>
      <c r="K194" s="290"/>
      <c r="L194" s="13"/>
      <c r="M194" s="73"/>
    </row>
    <row r="195" spans="1:13" s="8" customFormat="1" ht="20.45" customHeight="1" x14ac:dyDescent="0.25">
      <c r="A195" s="185"/>
      <c r="B195" s="194">
        <v>42</v>
      </c>
      <c r="C195" s="296"/>
      <c r="D195" s="197"/>
      <c r="E195" s="197"/>
      <c r="F195" s="198">
        <v>250</v>
      </c>
      <c r="G195" s="199"/>
      <c r="H195" s="297">
        <f>F195*E195</f>
        <v>0</v>
      </c>
      <c r="I195" s="199"/>
      <c r="J195" s="235">
        <f>SUM(H195:I196)</f>
        <v>0</v>
      </c>
      <c r="K195" s="290"/>
      <c r="L195" s="13"/>
      <c r="M195" s="73"/>
    </row>
    <row r="196" spans="1:13" s="8" customFormat="1" ht="29.45" customHeight="1" thickBot="1" x14ac:dyDescent="0.3">
      <c r="A196" s="185"/>
      <c r="B196" s="202"/>
      <c r="C196" s="227" t="s">
        <v>133</v>
      </c>
      <c r="D196" s="267" t="s">
        <v>8</v>
      </c>
      <c r="E196" s="267">
        <v>4</v>
      </c>
      <c r="F196" s="230"/>
      <c r="G196" s="231"/>
      <c r="H196" s="269"/>
      <c r="I196" s="207">
        <f>E196*G196</f>
        <v>0</v>
      </c>
      <c r="J196" s="237"/>
      <c r="K196" s="290"/>
      <c r="L196" s="13"/>
      <c r="M196" s="73"/>
    </row>
    <row r="197" spans="1:13" s="36" customFormat="1" ht="15.95" customHeight="1" x14ac:dyDescent="0.25">
      <c r="A197" s="193"/>
      <c r="B197" s="194">
        <v>43</v>
      </c>
      <c r="C197" s="195"/>
      <c r="D197" s="303"/>
      <c r="E197" s="197"/>
      <c r="F197" s="198">
        <v>110</v>
      </c>
      <c r="G197" s="199"/>
      <c r="H197" s="297">
        <f>F197*E197</f>
        <v>0</v>
      </c>
      <c r="I197" s="199"/>
      <c r="J197" s="235">
        <f>SUM(H197:I198)</f>
        <v>0</v>
      </c>
      <c r="K197" s="192"/>
      <c r="L197" s="13"/>
      <c r="M197" s="73"/>
    </row>
    <row r="198" spans="1:13" s="36" customFormat="1" ht="15.95" customHeight="1" thickBot="1" x14ac:dyDescent="0.3">
      <c r="A198" s="193"/>
      <c r="B198" s="202"/>
      <c r="C198" s="304" t="s">
        <v>41</v>
      </c>
      <c r="D198" s="305" t="s">
        <v>8</v>
      </c>
      <c r="E198" s="306">
        <v>1</v>
      </c>
      <c r="F198" s="307"/>
      <c r="G198" s="308"/>
      <c r="H198" s="309"/>
      <c r="I198" s="310">
        <f>SUM(E198*G198)</f>
        <v>0</v>
      </c>
      <c r="J198" s="237"/>
      <c r="K198" s="192"/>
      <c r="L198" s="13"/>
      <c r="M198" s="73"/>
    </row>
    <row r="199" spans="1:13" s="8" customFormat="1" ht="15.95" customHeight="1" x14ac:dyDescent="0.25">
      <c r="A199" s="185"/>
      <c r="B199" s="194">
        <v>44</v>
      </c>
      <c r="C199" s="195"/>
      <c r="D199" s="196"/>
      <c r="E199" s="197"/>
      <c r="F199" s="198">
        <v>26</v>
      </c>
      <c r="G199" s="199"/>
      <c r="H199" s="200">
        <f>F199*E199</f>
        <v>0</v>
      </c>
      <c r="I199" s="199"/>
      <c r="J199" s="235"/>
      <c r="K199" s="192"/>
      <c r="L199" s="13"/>
      <c r="M199" s="73"/>
    </row>
    <row r="200" spans="1:13" s="8" customFormat="1" ht="15.95" customHeight="1" x14ac:dyDescent="0.25">
      <c r="A200" s="185"/>
      <c r="B200" s="202"/>
      <c r="C200" s="280" t="s">
        <v>31</v>
      </c>
      <c r="D200" s="228" t="s">
        <v>19</v>
      </c>
      <c r="E200" s="267">
        <v>80</v>
      </c>
      <c r="F200" s="230"/>
      <c r="G200" s="231"/>
      <c r="H200" s="232"/>
      <c r="I200" s="207">
        <f>E200*G200</f>
        <v>0</v>
      </c>
      <c r="J200" s="237"/>
      <c r="K200" s="192"/>
      <c r="L200" s="13"/>
      <c r="M200" s="73"/>
    </row>
    <row r="201" spans="1:13" s="8" customFormat="1" ht="15.95" customHeight="1" thickBot="1" x14ac:dyDescent="0.3">
      <c r="A201" s="185"/>
      <c r="B201" s="211"/>
      <c r="C201" s="280" t="s">
        <v>32</v>
      </c>
      <c r="D201" s="228" t="s">
        <v>19</v>
      </c>
      <c r="E201" s="267">
        <v>150</v>
      </c>
      <c r="F201" s="230"/>
      <c r="G201" s="231"/>
      <c r="H201" s="232"/>
      <c r="I201" s="207">
        <f>E201*G201</f>
        <v>0</v>
      </c>
      <c r="J201" s="237"/>
      <c r="K201" s="192"/>
      <c r="L201" s="13"/>
      <c r="M201" s="73"/>
    </row>
    <row r="202" spans="1:13" s="8" customFormat="1" ht="15.95" customHeight="1" x14ac:dyDescent="0.25">
      <c r="A202" s="185"/>
      <c r="B202" s="194">
        <v>45</v>
      </c>
      <c r="C202" s="311"/>
      <c r="D202" s="196"/>
      <c r="E202" s="197"/>
      <c r="F202" s="198">
        <v>300</v>
      </c>
      <c r="G202" s="199"/>
      <c r="H202" s="200">
        <f>E202*F202</f>
        <v>0</v>
      </c>
      <c r="I202" s="199"/>
      <c r="J202" s="235">
        <f>SUM(H202:I203)</f>
        <v>0</v>
      </c>
      <c r="K202" s="192"/>
      <c r="L202" s="13"/>
      <c r="M202" s="73"/>
    </row>
    <row r="203" spans="1:13" s="8" customFormat="1" ht="15.95" customHeight="1" thickBot="1" x14ac:dyDescent="0.3">
      <c r="A203" s="185"/>
      <c r="B203" s="202"/>
      <c r="C203" s="227" t="s">
        <v>42</v>
      </c>
      <c r="D203" s="204" t="s">
        <v>8</v>
      </c>
      <c r="E203" s="240">
        <v>4</v>
      </c>
      <c r="F203" s="206"/>
      <c r="G203" s="207"/>
      <c r="H203" s="208"/>
      <c r="I203" s="207">
        <f>E203*G203</f>
        <v>0</v>
      </c>
      <c r="J203" s="237"/>
      <c r="K203" s="192"/>
      <c r="L203" s="13"/>
      <c r="M203" s="73"/>
    </row>
    <row r="204" spans="1:13" s="8" customFormat="1" ht="15.95" customHeight="1" x14ac:dyDescent="0.25">
      <c r="A204" s="185"/>
      <c r="B204" s="194">
        <v>46</v>
      </c>
      <c r="C204" s="195"/>
      <c r="D204" s="196"/>
      <c r="E204" s="197"/>
      <c r="F204" s="198">
        <v>130</v>
      </c>
      <c r="G204" s="199"/>
      <c r="H204" s="200">
        <f>E204*F204</f>
        <v>0</v>
      </c>
      <c r="I204" s="199"/>
      <c r="J204" s="235">
        <f>SUM(H204:I206)</f>
        <v>0</v>
      </c>
      <c r="K204" s="192"/>
      <c r="L204" s="13"/>
      <c r="M204" s="73"/>
    </row>
    <row r="205" spans="1:13" s="8" customFormat="1" ht="15.95" customHeight="1" x14ac:dyDescent="0.25">
      <c r="A205" s="185"/>
      <c r="B205" s="202"/>
      <c r="C205" s="227" t="s">
        <v>43</v>
      </c>
      <c r="D205" s="204" t="s">
        <v>8</v>
      </c>
      <c r="E205" s="240">
        <v>27</v>
      </c>
      <c r="F205" s="206"/>
      <c r="G205" s="207"/>
      <c r="H205" s="208"/>
      <c r="I205" s="207">
        <f>E205*G205</f>
        <v>0</v>
      </c>
      <c r="J205" s="237"/>
      <c r="K205" s="192"/>
      <c r="L205" s="13"/>
      <c r="M205" s="73"/>
    </row>
    <row r="206" spans="1:13" s="8" customFormat="1" ht="15.95" customHeight="1" thickBot="1" x14ac:dyDescent="0.3">
      <c r="A206" s="185"/>
      <c r="B206" s="202"/>
      <c r="C206" s="227" t="s">
        <v>132</v>
      </c>
      <c r="D206" s="204" t="s">
        <v>8</v>
      </c>
      <c r="E206" s="240">
        <v>1</v>
      </c>
      <c r="F206" s="206"/>
      <c r="G206" s="207"/>
      <c r="H206" s="208"/>
      <c r="I206" s="207">
        <f>E206*G206</f>
        <v>0</v>
      </c>
      <c r="J206" s="237"/>
      <c r="K206" s="192"/>
      <c r="L206" s="13"/>
      <c r="M206" s="73"/>
    </row>
    <row r="207" spans="1:13" s="8" customFormat="1" ht="15.95" customHeight="1" x14ac:dyDescent="0.25">
      <c r="A207" s="185"/>
      <c r="B207" s="194">
        <v>47</v>
      </c>
      <c r="C207" s="195"/>
      <c r="D207" s="196"/>
      <c r="E207" s="197"/>
      <c r="F207" s="198">
        <v>120</v>
      </c>
      <c r="G207" s="199"/>
      <c r="H207" s="200">
        <f>E207*F207</f>
        <v>0</v>
      </c>
      <c r="I207" s="199"/>
      <c r="J207" s="235">
        <f>SUM(H207:I215)</f>
        <v>0</v>
      </c>
      <c r="K207" s="290"/>
      <c r="L207" s="13"/>
      <c r="M207" s="73"/>
    </row>
    <row r="208" spans="1:13" s="8" customFormat="1" ht="15.95" customHeight="1" x14ac:dyDescent="0.25">
      <c r="A208" s="185"/>
      <c r="B208" s="202"/>
      <c r="C208" s="227" t="s">
        <v>125</v>
      </c>
      <c r="D208" s="204" t="s">
        <v>8</v>
      </c>
      <c r="E208" s="240">
        <v>14</v>
      </c>
      <c r="F208" s="206"/>
      <c r="G208" s="207"/>
      <c r="H208" s="208"/>
      <c r="I208" s="207">
        <f>E208*G208</f>
        <v>0</v>
      </c>
      <c r="J208" s="237"/>
      <c r="K208" s="290"/>
      <c r="L208" s="13"/>
      <c r="M208" s="73"/>
    </row>
    <row r="209" spans="1:19" s="8" customFormat="1" ht="31.5" customHeight="1" x14ac:dyDescent="0.25">
      <c r="A209" s="185"/>
      <c r="B209" s="202"/>
      <c r="C209" s="227" t="s">
        <v>126</v>
      </c>
      <c r="D209" s="204" t="s">
        <v>8</v>
      </c>
      <c r="E209" s="240">
        <v>4</v>
      </c>
      <c r="F209" s="206"/>
      <c r="G209" s="207"/>
      <c r="H209" s="208"/>
      <c r="I209" s="207">
        <f>E209*G209</f>
        <v>0</v>
      </c>
      <c r="J209" s="237"/>
      <c r="K209" s="290"/>
      <c r="L209" s="13"/>
      <c r="M209" s="73"/>
    </row>
    <row r="210" spans="1:19" s="36" customFormat="1" ht="15.95" customHeight="1" x14ac:dyDescent="0.25">
      <c r="A210" s="193"/>
      <c r="B210" s="202"/>
      <c r="C210" s="227" t="s">
        <v>127</v>
      </c>
      <c r="D210" s="204" t="s">
        <v>8</v>
      </c>
      <c r="E210" s="240">
        <v>4</v>
      </c>
      <c r="F210" s="206"/>
      <c r="G210" s="207"/>
      <c r="H210" s="208"/>
      <c r="I210" s="207">
        <f>E210*G210</f>
        <v>0</v>
      </c>
      <c r="J210" s="237"/>
      <c r="K210" s="290"/>
      <c r="L210" s="13"/>
      <c r="M210" s="73"/>
    </row>
    <row r="211" spans="1:19" s="36" customFormat="1" ht="15.95" customHeight="1" x14ac:dyDescent="0.25">
      <c r="A211" s="193"/>
      <c r="B211" s="202"/>
      <c r="C211" s="312" t="s">
        <v>128</v>
      </c>
      <c r="D211" s="228" t="s">
        <v>8</v>
      </c>
      <c r="E211" s="267">
        <v>1</v>
      </c>
      <c r="F211" s="230"/>
      <c r="G211" s="231"/>
      <c r="H211" s="232"/>
      <c r="I211" s="207">
        <f>E211*G211</f>
        <v>0</v>
      </c>
      <c r="J211" s="237"/>
      <c r="K211" s="290"/>
      <c r="L211" s="13"/>
      <c r="M211" s="73"/>
    </row>
    <row r="212" spans="1:19" s="36" customFormat="1" ht="15.95" customHeight="1" x14ac:dyDescent="0.25">
      <c r="A212" s="193"/>
      <c r="B212" s="202"/>
      <c r="C212" s="312" t="s">
        <v>129</v>
      </c>
      <c r="D212" s="228" t="s">
        <v>8</v>
      </c>
      <c r="E212" s="267">
        <v>1</v>
      </c>
      <c r="F212" s="230"/>
      <c r="G212" s="231"/>
      <c r="H212" s="232"/>
      <c r="I212" s="207">
        <f>E212*G212</f>
        <v>0</v>
      </c>
      <c r="J212" s="237"/>
      <c r="K212" s="290"/>
      <c r="L212" s="13"/>
      <c r="M212" s="73"/>
    </row>
    <row r="213" spans="1:19" s="36" customFormat="1" ht="15.95" customHeight="1" x14ac:dyDescent="0.25">
      <c r="A213" s="193"/>
      <c r="B213" s="202"/>
      <c r="C213" s="312" t="s">
        <v>130</v>
      </c>
      <c r="D213" s="228" t="s">
        <v>8</v>
      </c>
      <c r="E213" s="267">
        <v>1</v>
      </c>
      <c r="F213" s="230"/>
      <c r="G213" s="231"/>
      <c r="H213" s="232"/>
      <c r="I213" s="207">
        <f>E213*G213</f>
        <v>0</v>
      </c>
      <c r="J213" s="237"/>
      <c r="K213" s="290"/>
      <c r="L213" s="13"/>
      <c r="M213" s="73"/>
    </row>
    <row r="214" spans="1:19" s="36" customFormat="1" ht="15.95" customHeight="1" x14ac:dyDescent="0.25">
      <c r="A214" s="193"/>
      <c r="B214" s="202"/>
      <c r="C214" s="312" t="s">
        <v>131</v>
      </c>
      <c r="D214" s="228" t="s">
        <v>8</v>
      </c>
      <c r="E214" s="267">
        <v>1</v>
      </c>
      <c r="F214" s="230"/>
      <c r="G214" s="231"/>
      <c r="H214" s="232"/>
      <c r="I214" s="207">
        <f>E214*G214</f>
        <v>0</v>
      </c>
      <c r="J214" s="237"/>
      <c r="K214" s="290"/>
      <c r="L214" s="13"/>
      <c r="M214" s="73"/>
    </row>
    <row r="215" spans="1:19" s="36" customFormat="1" ht="15.95" customHeight="1" thickBot="1" x14ac:dyDescent="0.3">
      <c r="A215" s="193"/>
      <c r="B215" s="211"/>
      <c r="C215" s="313" t="s">
        <v>52</v>
      </c>
      <c r="D215" s="213" t="s">
        <v>8</v>
      </c>
      <c r="E215" s="222">
        <v>1</v>
      </c>
      <c r="F215" s="215"/>
      <c r="G215" s="216"/>
      <c r="H215" s="217"/>
      <c r="I215" s="284">
        <f>G215*E215</f>
        <v>0</v>
      </c>
      <c r="J215" s="287"/>
      <c r="K215" s="233"/>
      <c r="L215" s="13"/>
      <c r="M215" s="73"/>
    </row>
    <row r="216" spans="1:19" s="52" customFormat="1" ht="15.95" customHeight="1" x14ac:dyDescent="0.25">
      <c r="A216" s="314"/>
      <c r="B216" s="194">
        <v>48</v>
      </c>
      <c r="C216" s="277"/>
      <c r="D216" s="196"/>
      <c r="E216" s="197"/>
      <c r="F216" s="198">
        <v>2000</v>
      </c>
      <c r="G216" s="199"/>
      <c r="H216" s="200">
        <f>F216*E216</f>
        <v>0</v>
      </c>
      <c r="I216" s="199"/>
      <c r="J216" s="235"/>
      <c r="K216" s="192"/>
      <c r="L216" s="13"/>
      <c r="M216" s="75"/>
      <c r="N216" s="51"/>
      <c r="O216" s="51"/>
      <c r="P216" s="51"/>
      <c r="Q216" s="51"/>
      <c r="R216" s="51"/>
      <c r="S216" s="51"/>
    </row>
    <row r="217" spans="1:19" s="52" customFormat="1" ht="15.95" customHeight="1" x14ac:dyDescent="0.25">
      <c r="A217" s="314"/>
      <c r="B217" s="202"/>
      <c r="C217" s="227" t="s">
        <v>189</v>
      </c>
      <c r="D217" s="228" t="s">
        <v>8</v>
      </c>
      <c r="E217" s="267">
        <v>1</v>
      </c>
      <c r="F217" s="230"/>
      <c r="G217" s="231"/>
      <c r="H217" s="232"/>
      <c r="I217" s="231">
        <f>G217*E217</f>
        <v>0</v>
      </c>
      <c r="J217" s="237"/>
      <c r="K217" s="192"/>
      <c r="L217" s="13"/>
      <c r="M217" s="76"/>
      <c r="N217" s="142"/>
      <c r="O217" s="51"/>
      <c r="P217" s="51"/>
      <c r="Q217" s="51"/>
      <c r="R217" s="51"/>
      <c r="S217" s="51"/>
    </row>
    <row r="218" spans="1:19" s="52" customFormat="1" ht="15.95" customHeight="1" thickBot="1" x14ac:dyDescent="0.3">
      <c r="A218" s="314"/>
      <c r="B218" s="202"/>
      <c r="C218" s="244" t="s">
        <v>33</v>
      </c>
      <c r="D218" s="228" t="s">
        <v>8</v>
      </c>
      <c r="E218" s="267">
        <v>0.5</v>
      </c>
      <c r="F218" s="230"/>
      <c r="G218" s="231"/>
      <c r="H218" s="232"/>
      <c r="I218" s="231">
        <f>G218*E218</f>
        <v>0</v>
      </c>
      <c r="J218" s="237"/>
      <c r="K218" s="192"/>
      <c r="L218" s="13"/>
      <c r="M218" s="76"/>
      <c r="N218" s="142"/>
      <c r="O218" s="51"/>
      <c r="P218" s="51"/>
      <c r="Q218" s="51"/>
      <c r="R218" s="51"/>
      <c r="S218" s="51"/>
    </row>
    <row r="219" spans="1:19" s="36" customFormat="1" ht="15.95" customHeight="1" x14ac:dyDescent="0.25">
      <c r="A219" s="193" t="s">
        <v>34</v>
      </c>
      <c r="B219" s="194">
        <v>49</v>
      </c>
      <c r="C219" s="277"/>
      <c r="D219" s="196"/>
      <c r="E219" s="197"/>
      <c r="F219" s="198">
        <v>250</v>
      </c>
      <c r="G219" s="199"/>
      <c r="H219" s="200">
        <f>F219*E219</f>
        <v>0</v>
      </c>
      <c r="I219" s="199"/>
      <c r="J219" s="235">
        <f>SUM(H219:I221)</f>
        <v>0</v>
      </c>
      <c r="K219" s="315"/>
      <c r="L219" s="13"/>
      <c r="M219" s="73"/>
    </row>
    <row r="220" spans="1:19" s="36" customFormat="1" ht="15.95" customHeight="1" x14ac:dyDescent="0.25">
      <c r="A220" s="193"/>
      <c r="B220" s="202"/>
      <c r="C220" s="239" t="s">
        <v>56</v>
      </c>
      <c r="D220" s="204" t="s">
        <v>8</v>
      </c>
      <c r="E220" s="240">
        <v>1</v>
      </c>
      <c r="F220" s="206"/>
      <c r="G220" s="207"/>
      <c r="H220" s="208"/>
      <c r="I220" s="207">
        <f>E220*G220</f>
        <v>0</v>
      </c>
      <c r="J220" s="237"/>
      <c r="K220" s="315"/>
      <c r="L220" s="13"/>
      <c r="M220" s="73"/>
    </row>
    <row r="221" spans="1:19" s="8" customFormat="1" ht="15.95" customHeight="1" thickBot="1" x14ac:dyDescent="0.3">
      <c r="A221" s="185"/>
      <c r="B221" s="211"/>
      <c r="C221" s="316" t="s">
        <v>106</v>
      </c>
      <c r="D221" s="228" t="s">
        <v>8</v>
      </c>
      <c r="E221" s="267">
        <v>1</v>
      </c>
      <c r="F221" s="230"/>
      <c r="G221" s="231"/>
      <c r="H221" s="232"/>
      <c r="I221" s="231">
        <f>E221*G221</f>
        <v>0</v>
      </c>
      <c r="J221" s="287"/>
      <c r="K221" s="315"/>
      <c r="L221" s="13"/>
      <c r="M221" s="73"/>
    </row>
    <row r="222" spans="1:19" s="36" customFormat="1" ht="15.95" customHeight="1" x14ac:dyDescent="0.25">
      <c r="A222" s="193"/>
      <c r="B222" s="194">
        <v>50</v>
      </c>
      <c r="C222" s="277"/>
      <c r="D222" s="196"/>
      <c r="E222" s="197"/>
      <c r="F222" s="198">
        <v>150</v>
      </c>
      <c r="G222" s="199"/>
      <c r="H222" s="200">
        <f>F222*E222</f>
        <v>0</v>
      </c>
      <c r="I222" s="199"/>
      <c r="J222" s="235">
        <f>SUM(H222:I224)</f>
        <v>0</v>
      </c>
      <c r="K222" s="315"/>
      <c r="L222" s="13"/>
      <c r="M222" s="73"/>
    </row>
    <row r="223" spans="1:19" s="36" customFormat="1" ht="15.95" customHeight="1" x14ac:dyDescent="0.25">
      <c r="A223" s="193"/>
      <c r="B223" s="202"/>
      <c r="C223" s="243" t="s">
        <v>105</v>
      </c>
      <c r="D223" s="204" t="s">
        <v>8</v>
      </c>
      <c r="E223" s="240">
        <v>6</v>
      </c>
      <c r="F223" s="206"/>
      <c r="G223" s="207"/>
      <c r="H223" s="232"/>
      <c r="I223" s="207">
        <f>E223*G223</f>
        <v>0</v>
      </c>
      <c r="J223" s="237"/>
      <c r="K223" s="315"/>
      <c r="L223" s="13"/>
      <c r="M223" s="73"/>
    </row>
    <row r="224" spans="1:19" s="36" customFormat="1" ht="15.95" customHeight="1" thickBot="1" x14ac:dyDescent="0.3">
      <c r="A224" s="193"/>
      <c r="B224" s="211"/>
      <c r="C224" s="317" t="s">
        <v>35</v>
      </c>
      <c r="D224" s="318" t="s">
        <v>8</v>
      </c>
      <c r="E224" s="319">
        <v>6</v>
      </c>
      <c r="F224" s="320"/>
      <c r="G224" s="216"/>
      <c r="H224" s="289"/>
      <c r="I224" s="284">
        <f>E224*G224</f>
        <v>0</v>
      </c>
      <c r="J224" s="287"/>
      <c r="K224" s="315"/>
      <c r="L224" s="13"/>
      <c r="M224" s="73"/>
    </row>
    <row r="225" spans="1:13" s="8" customFormat="1" ht="17.25" customHeight="1" thickBot="1" x14ac:dyDescent="0.3">
      <c r="A225" s="185"/>
      <c r="B225" s="321"/>
      <c r="C225" s="322" t="s">
        <v>36</v>
      </c>
      <c r="D225" s="305"/>
      <c r="E225" s="305"/>
      <c r="F225" s="216"/>
      <c r="G225" s="216"/>
      <c r="H225" s="323"/>
      <c r="I225" s="216"/>
      <c r="J225" s="324"/>
      <c r="K225" s="290"/>
      <c r="L225" s="13"/>
      <c r="M225" s="73"/>
    </row>
    <row r="226" spans="1:13" s="36" customFormat="1" ht="15.95" customHeight="1" thickBot="1" x14ac:dyDescent="0.3">
      <c r="A226" s="193"/>
      <c r="B226" s="245">
        <v>51</v>
      </c>
      <c r="C226" s="195"/>
      <c r="D226" s="303"/>
      <c r="E226" s="197"/>
      <c r="F226" s="198">
        <v>200</v>
      </c>
      <c r="G226" s="199"/>
      <c r="H226" s="297">
        <f>F226*E226</f>
        <v>0</v>
      </c>
      <c r="I226" s="199"/>
      <c r="J226" s="325"/>
      <c r="K226" s="192"/>
      <c r="L226" s="13"/>
      <c r="M226" s="73"/>
    </row>
    <row r="227" spans="1:13" s="36" customFormat="1" x14ac:dyDescent="0.25">
      <c r="A227" s="193"/>
      <c r="B227" s="194">
        <v>52</v>
      </c>
      <c r="C227" s="242"/>
      <c r="D227" s="303"/>
      <c r="E227" s="197"/>
      <c r="F227" s="234">
        <v>550</v>
      </c>
      <c r="G227" s="199"/>
      <c r="H227" s="297">
        <f>E227*F227</f>
        <v>0</v>
      </c>
      <c r="I227" s="234"/>
      <c r="J227" s="235">
        <f>SUM(H227:I233)</f>
        <v>0</v>
      </c>
      <c r="K227" s="192"/>
      <c r="L227" s="13"/>
      <c r="M227" s="73"/>
    </row>
    <row r="228" spans="1:13" s="36" customFormat="1" ht="16.5" customHeight="1" x14ac:dyDescent="0.25">
      <c r="A228" s="193"/>
      <c r="B228" s="202"/>
      <c r="C228" s="239" t="s">
        <v>72</v>
      </c>
      <c r="D228" s="326" t="s">
        <v>8</v>
      </c>
      <c r="E228" s="240">
        <v>1</v>
      </c>
      <c r="F228" s="327"/>
      <c r="G228" s="207"/>
      <c r="H228" s="328"/>
      <c r="I228" s="327">
        <f>E228*G228</f>
        <v>0</v>
      </c>
      <c r="J228" s="237"/>
      <c r="K228" s="192"/>
      <c r="L228" s="13"/>
      <c r="M228" s="73"/>
    </row>
    <row r="229" spans="1:13" s="36" customFormat="1" ht="16.5" customHeight="1" x14ac:dyDescent="0.25">
      <c r="A229" s="193"/>
      <c r="B229" s="202"/>
      <c r="C229" s="239" t="s">
        <v>73</v>
      </c>
      <c r="D229" s="326" t="s">
        <v>8</v>
      </c>
      <c r="E229" s="240">
        <v>2</v>
      </c>
      <c r="F229" s="327"/>
      <c r="G229" s="207"/>
      <c r="H229" s="328"/>
      <c r="I229" s="207">
        <f>E229*G229</f>
        <v>0</v>
      </c>
      <c r="J229" s="237"/>
      <c r="K229" s="192"/>
      <c r="L229" s="13"/>
      <c r="M229" s="73"/>
    </row>
    <row r="230" spans="1:13" s="36" customFormat="1" ht="16.5" customHeight="1" x14ac:dyDescent="0.25">
      <c r="A230" s="193"/>
      <c r="B230" s="202"/>
      <c r="C230" s="329" t="s">
        <v>75</v>
      </c>
      <c r="D230" s="266" t="s">
        <v>8</v>
      </c>
      <c r="E230" s="267">
        <v>2</v>
      </c>
      <c r="F230" s="268"/>
      <c r="G230" s="231"/>
      <c r="H230" s="269"/>
      <c r="I230" s="268">
        <f>E230*G230</f>
        <v>0</v>
      </c>
      <c r="J230" s="237"/>
      <c r="K230" s="192"/>
      <c r="L230" s="13"/>
      <c r="M230" s="73"/>
    </row>
    <row r="231" spans="1:13" s="36" customFormat="1" ht="16.5" customHeight="1" x14ac:dyDescent="0.25">
      <c r="A231" s="193"/>
      <c r="B231" s="202"/>
      <c r="C231" s="239" t="s">
        <v>77</v>
      </c>
      <c r="D231" s="326" t="s">
        <v>8</v>
      </c>
      <c r="E231" s="240">
        <v>2</v>
      </c>
      <c r="F231" s="327"/>
      <c r="G231" s="207"/>
      <c r="H231" s="328"/>
      <c r="I231" s="207">
        <f>E231*G231</f>
        <v>0</v>
      </c>
      <c r="J231" s="237"/>
      <c r="K231" s="192"/>
      <c r="L231" s="13"/>
      <c r="M231" s="73"/>
    </row>
    <row r="232" spans="1:13" s="36" customFormat="1" ht="16.5" customHeight="1" x14ac:dyDescent="0.25">
      <c r="A232" s="193"/>
      <c r="B232" s="202"/>
      <c r="C232" s="329" t="s">
        <v>78</v>
      </c>
      <c r="D232" s="266" t="s">
        <v>8</v>
      </c>
      <c r="E232" s="267">
        <v>1</v>
      </c>
      <c r="F232" s="268"/>
      <c r="G232" s="231"/>
      <c r="H232" s="269"/>
      <c r="I232" s="231">
        <f>E232*G232</f>
        <v>0</v>
      </c>
      <c r="J232" s="237"/>
      <c r="K232" s="192"/>
      <c r="L232" s="13"/>
      <c r="M232" s="73"/>
    </row>
    <row r="233" spans="1:13" s="36" customFormat="1" ht="16.5" customHeight="1" thickBot="1" x14ac:dyDescent="0.3">
      <c r="A233" s="193"/>
      <c r="B233" s="202"/>
      <c r="C233" s="329" t="s">
        <v>79</v>
      </c>
      <c r="D233" s="266" t="s">
        <v>8</v>
      </c>
      <c r="E233" s="267">
        <v>2</v>
      </c>
      <c r="F233" s="268"/>
      <c r="G233" s="231"/>
      <c r="H233" s="269"/>
      <c r="I233" s="268">
        <f>E233*G233</f>
        <v>0</v>
      </c>
      <c r="J233" s="237"/>
      <c r="K233" s="192"/>
      <c r="L233" s="13"/>
      <c r="M233" s="73"/>
    </row>
    <row r="234" spans="1:13" s="29" customFormat="1" ht="15.95" customHeight="1" x14ac:dyDescent="0.25">
      <c r="A234" s="330"/>
      <c r="B234" s="194">
        <v>53</v>
      </c>
      <c r="C234" s="195"/>
      <c r="D234" s="196"/>
      <c r="E234" s="197"/>
      <c r="F234" s="198">
        <v>1500</v>
      </c>
      <c r="G234" s="199"/>
      <c r="H234" s="200">
        <f>F234*E234</f>
        <v>0</v>
      </c>
      <c r="I234" s="199"/>
      <c r="J234" s="235">
        <f>SUM(H234:I235)</f>
        <v>0</v>
      </c>
      <c r="K234" s="315"/>
      <c r="L234" s="13"/>
      <c r="M234" s="73"/>
    </row>
    <row r="235" spans="1:13" s="29" customFormat="1" ht="15.95" customHeight="1" thickBot="1" x14ac:dyDescent="0.3">
      <c r="A235" s="330"/>
      <c r="B235" s="202"/>
      <c r="C235" s="203" t="s">
        <v>60</v>
      </c>
      <c r="D235" s="204" t="s">
        <v>8</v>
      </c>
      <c r="E235" s="240">
        <v>1</v>
      </c>
      <c r="F235" s="206"/>
      <c r="G235" s="207"/>
      <c r="H235" s="208"/>
      <c r="I235" s="207">
        <f>G235*E235</f>
        <v>0</v>
      </c>
      <c r="J235" s="237"/>
      <c r="K235" s="315"/>
      <c r="L235" s="13"/>
      <c r="M235" s="73"/>
    </row>
    <row r="236" spans="1:13" s="29" customFormat="1" ht="15.95" customHeight="1" x14ac:dyDescent="0.25">
      <c r="A236" s="330"/>
      <c r="B236" s="194">
        <v>54</v>
      </c>
      <c r="C236" s="195"/>
      <c r="D236" s="196"/>
      <c r="E236" s="197"/>
      <c r="F236" s="198">
        <v>1200</v>
      </c>
      <c r="G236" s="199"/>
      <c r="H236" s="200">
        <f>F236*E236</f>
        <v>0</v>
      </c>
      <c r="I236" s="199"/>
      <c r="J236" s="235">
        <f>SUM(H236:I239)</f>
        <v>0</v>
      </c>
      <c r="K236" s="315"/>
      <c r="L236" s="13"/>
      <c r="M236" s="73"/>
    </row>
    <row r="237" spans="1:13" s="29" customFormat="1" ht="15.95" customHeight="1" x14ac:dyDescent="0.25">
      <c r="A237" s="330"/>
      <c r="B237" s="202"/>
      <c r="C237" s="203"/>
      <c r="D237" s="204"/>
      <c r="E237" s="240"/>
      <c r="F237" s="206"/>
      <c r="G237" s="207"/>
      <c r="H237" s="208"/>
      <c r="I237" s="207"/>
      <c r="J237" s="237"/>
      <c r="K237" s="315"/>
      <c r="L237" s="13"/>
      <c r="M237" s="73"/>
    </row>
    <row r="238" spans="1:13" s="36" customFormat="1" ht="15.95" customHeight="1" x14ac:dyDescent="0.25">
      <c r="A238" s="193"/>
      <c r="B238" s="202"/>
      <c r="C238" s="239" t="s">
        <v>61</v>
      </c>
      <c r="D238" s="204" t="s">
        <v>8</v>
      </c>
      <c r="E238" s="240">
        <v>1</v>
      </c>
      <c r="F238" s="206"/>
      <c r="G238" s="207"/>
      <c r="H238" s="208"/>
      <c r="I238" s="207">
        <f>G238*E238</f>
        <v>0</v>
      </c>
      <c r="J238" s="237"/>
      <c r="K238" s="315"/>
      <c r="L238" s="13"/>
      <c r="M238" s="73"/>
    </row>
    <row r="239" spans="1:13" s="29" customFormat="1" ht="15.95" customHeight="1" thickBot="1" x14ac:dyDescent="0.3">
      <c r="A239" s="330"/>
      <c r="B239" s="211"/>
      <c r="C239" s="212" t="s">
        <v>37</v>
      </c>
      <c r="D239" s="331" t="s">
        <v>8</v>
      </c>
      <c r="E239" s="332">
        <v>1</v>
      </c>
      <c r="F239" s="333"/>
      <c r="G239" s="334"/>
      <c r="H239" s="335"/>
      <c r="I239" s="334">
        <f>E239*G239</f>
        <v>0</v>
      </c>
      <c r="J239" s="287"/>
      <c r="K239" s="315"/>
      <c r="L239" s="13"/>
      <c r="M239" s="73"/>
    </row>
    <row r="240" spans="1:13" s="29" customFormat="1" ht="15.95" customHeight="1" x14ac:dyDescent="0.25">
      <c r="A240" s="330"/>
      <c r="B240" s="194">
        <v>55</v>
      </c>
      <c r="C240" s="336"/>
      <c r="D240" s="196"/>
      <c r="E240" s="197"/>
      <c r="F240" s="198">
        <v>250</v>
      </c>
      <c r="G240" s="199"/>
      <c r="H240" s="200">
        <f>F240*E240</f>
        <v>0</v>
      </c>
      <c r="I240" s="199"/>
      <c r="J240" s="235">
        <f>SUM(H240:I246)</f>
        <v>0</v>
      </c>
      <c r="K240" s="315"/>
      <c r="L240" s="13"/>
      <c r="M240" s="73"/>
    </row>
    <row r="241" spans="1:13" s="29" customFormat="1" x14ac:dyDescent="0.25">
      <c r="A241" s="330"/>
      <c r="B241" s="202"/>
      <c r="C241" s="203" t="s">
        <v>51</v>
      </c>
      <c r="D241" s="204" t="s">
        <v>8</v>
      </c>
      <c r="E241" s="240">
        <v>2</v>
      </c>
      <c r="F241" s="206"/>
      <c r="G241" s="207"/>
      <c r="H241" s="208"/>
      <c r="I241" s="207">
        <f>G241*E241</f>
        <v>0</v>
      </c>
      <c r="J241" s="237"/>
      <c r="K241" s="192"/>
      <c r="L241" s="13"/>
      <c r="M241" s="73"/>
    </row>
    <row r="242" spans="1:13" s="29" customFormat="1" x14ac:dyDescent="0.25">
      <c r="A242" s="330"/>
      <c r="B242" s="202"/>
      <c r="C242" s="203" t="s">
        <v>44</v>
      </c>
      <c r="D242" s="204" t="s">
        <v>8</v>
      </c>
      <c r="E242" s="240">
        <v>2</v>
      </c>
      <c r="F242" s="206"/>
      <c r="G242" s="207"/>
      <c r="H242" s="208"/>
      <c r="I242" s="207">
        <f>G242*E242</f>
        <v>0</v>
      </c>
      <c r="J242" s="237"/>
      <c r="K242" s="192"/>
      <c r="L242" s="13"/>
      <c r="M242" s="73"/>
    </row>
    <row r="243" spans="1:13" s="29" customFormat="1" ht="17.45" customHeight="1" x14ac:dyDescent="0.25">
      <c r="A243" s="330"/>
      <c r="B243" s="202"/>
      <c r="C243" s="280" t="s">
        <v>62</v>
      </c>
      <c r="D243" s="228" t="s">
        <v>8</v>
      </c>
      <c r="E243" s="267">
        <v>1</v>
      </c>
      <c r="F243" s="230"/>
      <c r="G243" s="231"/>
      <c r="H243" s="232"/>
      <c r="I243" s="231">
        <f>G243*E243</f>
        <v>0</v>
      </c>
      <c r="J243" s="237"/>
      <c r="K243" s="192"/>
      <c r="L243" s="13"/>
      <c r="M243" s="73"/>
    </row>
    <row r="244" spans="1:13" s="29" customFormat="1" ht="17.45" customHeight="1" x14ac:dyDescent="0.25">
      <c r="A244" s="330"/>
      <c r="B244" s="202"/>
      <c r="C244" s="280" t="s">
        <v>71</v>
      </c>
      <c r="D244" s="228" t="s">
        <v>8</v>
      </c>
      <c r="E244" s="267">
        <v>1</v>
      </c>
      <c r="F244" s="230"/>
      <c r="G244" s="231"/>
      <c r="H244" s="232"/>
      <c r="I244" s="231">
        <f>G244*E244</f>
        <v>0</v>
      </c>
      <c r="J244" s="237"/>
      <c r="K244" s="192"/>
      <c r="L244" s="13"/>
      <c r="M244" s="73"/>
    </row>
    <row r="245" spans="1:13" s="29" customFormat="1" ht="17.45" customHeight="1" x14ac:dyDescent="0.25">
      <c r="A245" s="330"/>
      <c r="B245" s="202"/>
      <c r="C245" s="280" t="s">
        <v>70</v>
      </c>
      <c r="D245" s="228" t="s">
        <v>8</v>
      </c>
      <c r="E245" s="267">
        <v>8</v>
      </c>
      <c r="F245" s="230"/>
      <c r="G245" s="231"/>
      <c r="H245" s="232"/>
      <c r="I245" s="231">
        <f>G245*E245</f>
        <v>0</v>
      </c>
      <c r="J245" s="237"/>
      <c r="K245" s="192"/>
      <c r="L245" s="13"/>
      <c r="M245" s="73"/>
    </row>
    <row r="246" spans="1:13" s="29" customFormat="1" ht="17.45" customHeight="1" thickBot="1" x14ac:dyDescent="0.3">
      <c r="A246" s="330"/>
      <c r="B246" s="202"/>
      <c r="C246" s="280" t="s">
        <v>134</v>
      </c>
      <c r="D246" s="228" t="s">
        <v>8</v>
      </c>
      <c r="E246" s="267">
        <v>1</v>
      </c>
      <c r="F246" s="230"/>
      <c r="G246" s="231"/>
      <c r="H246" s="232"/>
      <c r="I246" s="231">
        <f>G246*E246</f>
        <v>0</v>
      </c>
      <c r="J246" s="237"/>
      <c r="K246" s="192"/>
      <c r="L246" s="13"/>
      <c r="M246" s="73"/>
    </row>
    <row r="247" spans="1:13" s="29" customFormat="1" ht="15.95" customHeight="1" x14ac:dyDescent="0.25">
      <c r="A247" s="330"/>
      <c r="B247" s="194">
        <v>56</v>
      </c>
      <c r="C247" s="195"/>
      <c r="D247" s="196"/>
      <c r="E247" s="197"/>
      <c r="F247" s="198">
        <v>60</v>
      </c>
      <c r="G247" s="199"/>
      <c r="H247" s="200">
        <f>F247*E247</f>
        <v>0</v>
      </c>
      <c r="I247" s="199"/>
      <c r="J247" s="235">
        <f>SUM(H247:I255)</f>
        <v>0</v>
      </c>
      <c r="K247" s="192"/>
      <c r="L247" s="13"/>
      <c r="M247" s="73"/>
    </row>
    <row r="248" spans="1:13" s="29" customFormat="1" ht="15.95" customHeight="1" x14ac:dyDescent="0.25">
      <c r="A248" s="330"/>
      <c r="B248" s="202"/>
      <c r="C248" s="239" t="s">
        <v>80</v>
      </c>
      <c r="D248" s="204" t="s">
        <v>8</v>
      </c>
      <c r="E248" s="240">
        <v>3</v>
      </c>
      <c r="F248" s="206"/>
      <c r="G248" s="207"/>
      <c r="H248" s="208"/>
      <c r="I248" s="207">
        <f>E248*G248</f>
        <v>0</v>
      </c>
      <c r="J248" s="237"/>
      <c r="K248" s="192"/>
      <c r="L248" s="13"/>
      <c r="M248" s="73"/>
    </row>
    <row r="249" spans="1:13" s="29" customFormat="1" ht="15.95" customHeight="1" x14ac:dyDescent="0.25">
      <c r="A249" s="330"/>
      <c r="B249" s="202"/>
      <c r="C249" s="239" t="s">
        <v>84</v>
      </c>
      <c r="D249" s="204" t="s">
        <v>8</v>
      </c>
      <c r="E249" s="240">
        <v>1</v>
      </c>
      <c r="F249" s="206"/>
      <c r="G249" s="207"/>
      <c r="H249" s="208"/>
      <c r="I249" s="207">
        <f>E249*G249</f>
        <v>0</v>
      </c>
      <c r="J249" s="237"/>
      <c r="K249" s="192"/>
      <c r="L249" s="13"/>
      <c r="M249" s="73"/>
    </row>
    <row r="250" spans="1:13" s="29" customFormat="1" ht="15.95" customHeight="1" x14ac:dyDescent="0.25">
      <c r="A250" s="330"/>
      <c r="B250" s="202"/>
      <c r="C250" s="239" t="s">
        <v>85</v>
      </c>
      <c r="D250" s="204" t="s">
        <v>8</v>
      </c>
      <c r="E250" s="240">
        <v>2</v>
      </c>
      <c r="F250" s="206"/>
      <c r="G250" s="207"/>
      <c r="H250" s="208"/>
      <c r="I250" s="207">
        <f>E250*G250</f>
        <v>0</v>
      </c>
      <c r="J250" s="237"/>
      <c r="K250" s="192"/>
      <c r="L250" s="13"/>
      <c r="M250" s="73"/>
    </row>
    <row r="251" spans="1:13" s="36" customFormat="1" ht="15.95" customHeight="1" x14ac:dyDescent="0.25">
      <c r="A251" s="193"/>
      <c r="B251" s="202"/>
      <c r="C251" s="239" t="s">
        <v>83</v>
      </c>
      <c r="D251" s="204" t="s">
        <v>8</v>
      </c>
      <c r="E251" s="240">
        <v>12</v>
      </c>
      <c r="F251" s="206"/>
      <c r="G251" s="207"/>
      <c r="H251" s="208"/>
      <c r="I251" s="207">
        <f>E251*G251</f>
        <v>0</v>
      </c>
      <c r="J251" s="237"/>
      <c r="K251" s="192"/>
      <c r="L251" s="13"/>
      <c r="M251" s="73"/>
    </row>
    <row r="252" spans="1:13" s="8" customFormat="1" ht="15.95" customHeight="1" x14ac:dyDescent="0.25">
      <c r="A252" s="185"/>
      <c r="B252" s="202"/>
      <c r="C252" s="239" t="s">
        <v>86</v>
      </c>
      <c r="D252" s="228" t="s">
        <v>8</v>
      </c>
      <c r="E252" s="240">
        <v>4</v>
      </c>
      <c r="F252" s="206"/>
      <c r="G252" s="207"/>
      <c r="H252" s="208"/>
      <c r="I252" s="207">
        <f>E252*G252</f>
        <v>0</v>
      </c>
      <c r="J252" s="237"/>
      <c r="K252" s="192"/>
      <c r="L252" s="13"/>
      <c r="M252" s="73"/>
    </row>
    <row r="253" spans="1:13" s="8" customFormat="1" ht="15.95" customHeight="1" x14ac:dyDescent="0.25">
      <c r="A253" s="185"/>
      <c r="B253" s="202"/>
      <c r="C253" s="239" t="s">
        <v>94</v>
      </c>
      <c r="D253" s="228" t="s">
        <v>8</v>
      </c>
      <c r="E253" s="240">
        <v>4</v>
      </c>
      <c r="F253" s="206"/>
      <c r="G253" s="207"/>
      <c r="H253" s="208"/>
      <c r="I253" s="207">
        <f>E253*G253</f>
        <v>0</v>
      </c>
      <c r="J253" s="237"/>
      <c r="K253" s="192"/>
      <c r="L253" s="13"/>
      <c r="M253" s="73"/>
    </row>
    <row r="254" spans="1:13" s="8" customFormat="1" ht="15.95" customHeight="1" x14ac:dyDescent="0.25">
      <c r="A254" s="185"/>
      <c r="B254" s="202"/>
      <c r="C254" s="239" t="s">
        <v>95</v>
      </c>
      <c r="D254" s="228" t="s">
        <v>8</v>
      </c>
      <c r="E254" s="240">
        <v>2</v>
      </c>
      <c r="F254" s="206"/>
      <c r="G254" s="207"/>
      <c r="H254" s="208"/>
      <c r="I254" s="207">
        <f>E254*G254</f>
        <v>0</v>
      </c>
      <c r="J254" s="237"/>
      <c r="K254" s="192"/>
      <c r="L254" s="13"/>
      <c r="M254" s="73"/>
    </row>
    <row r="255" spans="1:13" s="8" customFormat="1" ht="15.95" customHeight="1" thickBot="1" x14ac:dyDescent="0.3">
      <c r="A255" s="185"/>
      <c r="B255" s="202"/>
      <c r="C255" s="239" t="s">
        <v>96</v>
      </c>
      <c r="D255" s="228" t="s">
        <v>8</v>
      </c>
      <c r="E255" s="240">
        <v>3</v>
      </c>
      <c r="F255" s="206"/>
      <c r="G255" s="207"/>
      <c r="H255" s="208"/>
      <c r="I255" s="207">
        <f>E255*G255</f>
        <v>0</v>
      </c>
      <c r="J255" s="237"/>
      <c r="K255" s="192"/>
      <c r="L255" s="13"/>
      <c r="M255" s="73"/>
    </row>
    <row r="256" spans="1:13" s="29" customFormat="1" x14ac:dyDescent="0.25">
      <c r="A256" s="330"/>
      <c r="B256" s="194">
        <v>57</v>
      </c>
      <c r="C256" s="195"/>
      <c r="D256" s="196"/>
      <c r="E256" s="197"/>
      <c r="F256" s="198">
        <v>400</v>
      </c>
      <c r="G256" s="199"/>
      <c r="H256" s="200">
        <f>F256*E256</f>
        <v>0</v>
      </c>
      <c r="I256" s="199"/>
      <c r="J256" s="235">
        <f>SUM(H256:I259)</f>
        <v>0</v>
      </c>
      <c r="K256" s="192"/>
      <c r="L256" s="13"/>
      <c r="M256" s="73"/>
    </row>
    <row r="257" spans="1:13" s="29" customFormat="1" x14ac:dyDescent="0.25">
      <c r="A257" s="330"/>
      <c r="B257" s="202"/>
      <c r="C257" s="239" t="s">
        <v>93</v>
      </c>
      <c r="D257" s="204" t="s">
        <v>8</v>
      </c>
      <c r="E257" s="240">
        <v>1</v>
      </c>
      <c r="F257" s="206"/>
      <c r="G257" s="207"/>
      <c r="H257" s="208"/>
      <c r="I257" s="207">
        <f>E257*G257</f>
        <v>0</v>
      </c>
      <c r="J257" s="237"/>
      <c r="K257" s="192"/>
      <c r="L257" s="13"/>
      <c r="M257" s="73"/>
    </row>
    <row r="258" spans="1:13" s="29" customFormat="1" x14ac:dyDescent="0.25">
      <c r="A258" s="330"/>
      <c r="B258" s="202"/>
      <c r="C258" s="203" t="s">
        <v>82</v>
      </c>
      <c r="D258" s="204" t="s">
        <v>8</v>
      </c>
      <c r="E258" s="240">
        <v>6</v>
      </c>
      <c r="F258" s="206"/>
      <c r="G258" s="207"/>
      <c r="H258" s="208"/>
      <c r="I258" s="207">
        <f>E258*G258</f>
        <v>0</v>
      </c>
      <c r="J258" s="237"/>
      <c r="K258" s="192"/>
      <c r="L258" s="13"/>
      <c r="M258" s="73"/>
    </row>
    <row r="259" spans="1:13" s="36" customFormat="1" ht="17.25" customHeight="1" thickBot="1" x14ac:dyDescent="0.3">
      <c r="A259" s="193"/>
      <c r="B259" s="202"/>
      <c r="C259" s="239" t="s">
        <v>81</v>
      </c>
      <c r="D259" s="204" t="s">
        <v>8</v>
      </c>
      <c r="E259" s="240">
        <v>9</v>
      </c>
      <c r="F259" s="206"/>
      <c r="G259" s="207"/>
      <c r="H259" s="208"/>
      <c r="I259" s="207">
        <f>E259*G259</f>
        <v>0</v>
      </c>
      <c r="J259" s="287"/>
      <c r="K259" s="192"/>
      <c r="L259" s="13"/>
      <c r="M259" s="73"/>
    </row>
    <row r="260" spans="1:13" s="29" customFormat="1" x14ac:dyDescent="0.25">
      <c r="A260" s="330"/>
      <c r="B260" s="194">
        <v>58</v>
      </c>
      <c r="C260" s="195"/>
      <c r="D260" s="196"/>
      <c r="E260" s="197"/>
      <c r="F260" s="198">
        <v>90</v>
      </c>
      <c r="G260" s="199"/>
      <c r="H260" s="200">
        <f>E260*F260</f>
        <v>0</v>
      </c>
      <c r="I260" s="199"/>
      <c r="J260" s="235">
        <f>SUM(H260:I265)</f>
        <v>0</v>
      </c>
      <c r="K260" s="192"/>
      <c r="L260" s="13"/>
      <c r="M260" s="73"/>
    </row>
    <row r="261" spans="1:13" s="29" customFormat="1" x14ac:dyDescent="0.25">
      <c r="A261" s="330"/>
      <c r="B261" s="202"/>
      <c r="C261" s="239" t="s">
        <v>68</v>
      </c>
      <c r="D261" s="204" t="s">
        <v>8</v>
      </c>
      <c r="E261" s="240">
        <v>1</v>
      </c>
      <c r="F261" s="206"/>
      <c r="G261" s="207"/>
      <c r="H261" s="208"/>
      <c r="I261" s="337">
        <f>E261*G261</f>
        <v>0</v>
      </c>
      <c r="J261" s="237"/>
      <c r="K261" s="192"/>
      <c r="L261" s="13"/>
      <c r="M261" s="73"/>
    </row>
    <row r="262" spans="1:13" s="29" customFormat="1" x14ac:dyDescent="0.25">
      <c r="A262" s="330"/>
      <c r="B262" s="202"/>
      <c r="C262" s="239" t="s">
        <v>97</v>
      </c>
      <c r="D262" s="204" t="s">
        <v>8</v>
      </c>
      <c r="E262" s="240">
        <v>1</v>
      </c>
      <c r="F262" s="206"/>
      <c r="G262" s="207"/>
      <c r="H262" s="208"/>
      <c r="I262" s="337">
        <f>E262*G262</f>
        <v>0</v>
      </c>
      <c r="J262" s="237"/>
      <c r="K262" s="192"/>
      <c r="L262" s="13"/>
      <c r="M262" s="73"/>
    </row>
    <row r="263" spans="1:13" s="29" customFormat="1" x14ac:dyDescent="0.25">
      <c r="A263" s="330"/>
      <c r="B263" s="202"/>
      <c r="C263" s="239" t="s">
        <v>69</v>
      </c>
      <c r="D263" s="204" t="s">
        <v>8</v>
      </c>
      <c r="E263" s="240">
        <v>3</v>
      </c>
      <c r="F263" s="206"/>
      <c r="G263" s="207"/>
      <c r="H263" s="208"/>
      <c r="I263" s="337">
        <f>E263*G263</f>
        <v>0</v>
      </c>
      <c r="J263" s="237"/>
      <c r="K263" s="192"/>
      <c r="L263" s="13"/>
      <c r="M263" s="73"/>
    </row>
    <row r="264" spans="1:13" s="29" customFormat="1" x14ac:dyDescent="0.25">
      <c r="A264" s="330"/>
      <c r="B264" s="202"/>
      <c r="C264" s="239" t="s">
        <v>91</v>
      </c>
      <c r="D264" s="204" t="s">
        <v>8</v>
      </c>
      <c r="E264" s="240">
        <v>4</v>
      </c>
      <c r="F264" s="206"/>
      <c r="G264" s="207"/>
      <c r="H264" s="208"/>
      <c r="I264" s="337">
        <f>E264*G264</f>
        <v>0</v>
      </c>
      <c r="J264" s="237"/>
      <c r="K264" s="192"/>
      <c r="L264" s="13"/>
      <c r="M264" s="73"/>
    </row>
    <row r="265" spans="1:13" s="29" customFormat="1" ht="16.5" thickBot="1" x14ac:dyDescent="0.3">
      <c r="A265" s="330"/>
      <c r="B265" s="202"/>
      <c r="C265" s="239" t="s">
        <v>92</v>
      </c>
      <c r="D265" s="204" t="s">
        <v>8</v>
      </c>
      <c r="E265" s="240">
        <v>1</v>
      </c>
      <c r="F265" s="206"/>
      <c r="G265" s="207"/>
      <c r="H265" s="208"/>
      <c r="I265" s="337">
        <f>E265*G265</f>
        <v>0</v>
      </c>
      <c r="J265" s="237"/>
      <c r="K265" s="192"/>
      <c r="L265" s="13"/>
      <c r="M265" s="73"/>
    </row>
    <row r="266" spans="1:13" s="29" customFormat="1" x14ac:dyDescent="0.25">
      <c r="A266" s="330"/>
      <c r="B266" s="194">
        <v>59</v>
      </c>
      <c r="C266" s="195"/>
      <c r="D266" s="196"/>
      <c r="E266" s="197"/>
      <c r="F266" s="198">
        <v>400</v>
      </c>
      <c r="G266" s="199"/>
      <c r="H266" s="200">
        <f>E266*F266</f>
        <v>0</v>
      </c>
      <c r="I266" s="199"/>
      <c r="J266" s="235">
        <f>SUM(H266:I280)</f>
        <v>0</v>
      </c>
      <c r="K266" s="192"/>
      <c r="L266" s="13"/>
      <c r="M266" s="73"/>
    </row>
    <row r="267" spans="1:13" s="29" customFormat="1" x14ac:dyDescent="0.25">
      <c r="A267" s="330"/>
      <c r="B267" s="202"/>
      <c r="C267" s="239" t="s">
        <v>67</v>
      </c>
      <c r="D267" s="204" t="s">
        <v>8</v>
      </c>
      <c r="E267" s="240">
        <v>1</v>
      </c>
      <c r="F267" s="206"/>
      <c r="G267" s="207"/>
      <c r="H267" s="208"/>
      <c r="I267" s="337">
        <f>E267*G267</f>
        <v>0</v>
      </c>
      <c r="J267" s="237"/>
      <c r="K267" s="192"/>
      <c r="L267" s="13"/>
      <c r="M267" s="73"/>
    </row>
    <row r="268" spans="1:13" s="29" customFormat="1" x14ac:dyDescent="0.25">
      <c r="A268" s="330"/>
      <c r="B268" s="202"/>
      <c r="C268" s="239" t="s">
        <v>66</v>
      </c>
      <c r="D268" s="204" t="s">
        <v>8</v>
      </c>
      <c r="E268" s="240">
        <v>3</v>
      </c>
      <c r="F268" s="206"/>
      <c r="G268" s="207"/>
      <c r="H268" s="208"/>
      <c r="I268" s="337">
        <f>E268*G268</f>
        <v>0</v>
      </c>
      <c r="J268" s="237"/>
      <c r="K268" s="192"/>
      <c r="L268" s="13"/>
      <c r="M268" s="73"/>
    </row>
    <row r="269" spans="1:13" s="29" customFormat="1" x14ac:dyDescent="0.25">
      <c r="A269" s="330"/>
      <c r="B269" s="202"/>
      <c r="C269" s="239" t="s">
        <v>65</v>
      </c>
      <c r="D269" s="204" t="s">
        <v>8</v>
      </c>
      <c r="E269" s="240">
        <v>1</v>
      </c>
      <c r="F269" s="206"/>
      <c r="G269" s="207"/>
      <c r="H269" s="208"/>
      <c r="I269" s="337">
        <f>E269*G269</f>
        <v>0</v>
      </c>
      <c r="J269" s="237"/>
      <c r="K269" s="192"/>
      <c r="L269" s="13"/>
      <c r="M269" s="73"/>
    </row>
    <row r="270" spans="1:13" s="29" customFormat="1" x14ac:dyDescent="0.25">
      <c r="A270" s="330"/>
      <c r="B270" s="202"/>
      <c r="C270" s="239" t="s">
        <v>87</v>
      </c>
      <c r="D270" s="204" t="s">
        <v>8</v>
      </c>
      <c r="E270" s="240">
        <v>2</v>
      </c>
      <c r="F270" s="206"/>
      <c r="G270" s="207"/>
      <c r="H270" s="208"/>
      <c r="I270" s="337">
        <f>E270*G270</f>
        <v>0</v>
      </c>
      <c r="J270" s="237"/>
      <c r="K270" s="192"/>
      <c r="L270" s="13"/>
      <c r="M270" s="73"/>
    </row>
    <row r="271" spans="1:13" s="29" customFormat="1" x14ac:dyDescent="0.25">
      <c r="A271" s="330"/>
      <c r="B271" s="202"/>
      <c r="C271" s="239" t="s">
        <v>88</v>
      </c>
      <c r="D271" s="204" t="s">
        <v>8</v>
      </c>
      <c r="E271" s="240">
        <v>1</v>
      </c>
      <c r="F271" s="206"/>
      <c r="G271" s="207"/>
      <c r="H271" s="208"/>
      <c r="I271" s="337">
        <f>E271*G271</f>
        <v>0</v>
      </c>
      <c r="J271" s="237"/>
      <c r="K271" s="192"/>
      <c r="L271" s="13"/>
      <c r="M271" s="73"/>
    </row>
    <row r="272" spans="1:13" s="29" customFormat="1" x14ac:dyDescent="0.25">
      <c r="A272" s="330"/>
      <c r="B272" s="202"/>
      <c r="C272" s="239" t="s">
        <v>63</v>
      </c>
      <c r="D272" s="204" t="s">
        <v>8</v>
      </c>
      <c r="E272" s="240">
        <v>1</v>
      </c>
      <c r="F272" s="206"/>
      <c r="G272" s="207"/>
      <c r="H272" s="208"/>
      <c r="I272" s="337">
        <f>E272*G272</f>
        <v>0</v>
      </c>
      <c r="J272" s="237"/>
      <c r="K272" s="192"/>
      <c r="L272" s="13"/>
      <c r="M272" s="73"/>
    </row>
    <row r="273" spans="1:13" s="29" customFormat="1" x14ac:dyDescent="0.25">
      <c r="A273" s="330"/>
      <c r="B273" s="202"/>
      <c r="C273" s="239" t="s">
        <v>64</v>
      </c>
      <c r="D273" s="204" t="s">
        <v>8</v>
      </c>
      <c r="E273" s="240">
        <v>1</v>
      </c>
      <c r="F273" s="206"/>
      <c r="G273" s="207"/>
      <c r="H273" s="208"/>
      <c r="I273" s="337">
        <f>E273*G273</f>
        <v>0</v>
      </c>
      <c r="J273" s="237"/>
      <c r="K273" s="192"/>
      <c r="L273" s="13"/>
      <c r="M273" s="73"/>
    </row>
    <row r="274" spans="1:13" s="29" customFormat="1" x14ac:dyDescent="0.25">
      <c r="A274" s="330"/>
      <c r="B274" s="202"/>
      <c r="C274" s="239" t="s">
        <v>74</v>
      </c>
      <c r="D274" s="204" t="s">
        <v>8</v>
      </c>
      <c r="E274" s="240">
        <v>1</v>
      </c>
      <c r="F274" s="206"/>
      <c r="G274" s="207"/>
      <c r="H274" s="208"/>
      <c r="I274" s="337">
        <f>E274*G274</f>
        <v>0</v>
      </c>
      <c r="J274" s="237"/>
      <c r="K274" s="192"/>
      <c r="L274" s="13"/>
      <c r="M274" s="73"/>
    </row>
    <row r="275" spans="1:13" s="29" customFormat="1" x14ac:dyDescent="0.25">
      <c r="A275" s="330"/>
      <c r="B275" s="202"/>
      <c r="C275" s="239" t="s">
        <v>76</v>
      </c>
      <c r="D275" s="204" t="s">
        <v>8</v>
      </c>
      <c r="E275" s="240">
        <v>1</v>
      </c>
      <c r="F275" s="206"/>
      <c r="G275" s="207"/>
      <c r="H275" s="208"/>
      <c r="I275" s="337">
        <f>E275*G275</f>
        <v>0</v>
      </c>
      <c r="J275" s="237"/>
      <c r="K275" s="192"/>
      <c r="L275" s="13"/>
      <c r="M275" s="73"/>
    </row>
    <row r="276" spans="1:13" s="29" customFormat="1" x14ac:dyDescent="0.25">
      <c r="A276" s="330"/>
      <c r="B276" s="202"/>
      <c r="C276" s="239" t="s">
        <v>64</v>
      </c>
      <c r="D276" s="204" t="s">
        <v>8</v>
      </c>
      <c r="E276" s="240">
        <v>1</v>
      </c>
      <c r="F276" s="206"/>
      <c r="G276" s="207"/>
      <c r="H276" s="208"/>
      <c r="I276" s="337">
        <f>E276*G276</f>
        <v>0</v>
      </c>
      <c r="J276" s="237"/>
      <c r="K276" s="192"/>
      <c r="L276" s="13"/>
      <c r="M276" s="73"/>
    </row>
    <row r="277" spans="1:13" s="29" customFormat="1" x14ac:dyDescent="0.25">
      <c r="A277" s="330"/>
      <c r="B277" s="202"/>
      <c r="C277" s="239" t="s">
        <v>74</v>
      </c>
      <c r="D277" s="204" t="s">
        <v>8</v>
      </c>
      <c r="E277" s="240">
        <v>2</v>
      </c>
      <c r="F277" s="206"/>
      <c r="G277" s="207"/>
      <c r="H277" s="208"/>
      <c r="I277" s="337">
        <f>E277*G277</f>
        <v>0</v>
      </c>
      <c r="J277" s="237"/>
      <c r="K277" s="192"/>
      <c r="L277" s="13"/>
      <c r="M277" s="73"/>
    </row>
    <row r="278" spans="1:13" s="29" customFormat="1" x14ac:dyDescent="0.25">
      <c r="A278" s="330"/>
      <c r="B278" s="202"/>
      <c r="C278" s="239" t="s">
        <v>89</v>
      </c>
      <c r="D278" s="204" t="s">
        <v>8</v>
      </c>
      <c r="E278" s="240">
        <v>1</v>
      </c>
      <c r="F278" s="206"/>
      <c r="G278" s="207"/>
      <c r="H278" s="208"/>
      <c r="I278" s="337">
        <f>E278*G278</f>
        <v>0</v>
      </c>
      <c r="J278" s="237"/>
      <c r="K278" s="192"/>
      <c r="L278" s="13"/>
      <c r="M278" s="73"/>
    </row>
    <row r="279" spans="1:13" s="29" customFormat="1" x14ac:dyDescent="0.25">
      <c r="A279" s="330"/>
      <c r="B279" s="202"/>
      <c r="C279" s="239" t="s">
        <v>90</v>
      </c>
      <c r="D279" s="204" t="s">
        <v>8</v>
      </c>
      <c r="E279" s="240">
        <v>1</v>
      </c>
      <c r="F279" s="206"/>
      <c r="G279" s="207"/>
      <c r="H279" s="208"/>
      <c r="I279" s="337">
        <f>E279*G279</f>
        <v>0</v>
      </c>
      <c r="J279" s="237"/>
      <c r="K279" s="192"/>
      <c r="L279" s="13"/>
      <c r="M279" s="73"/>
    </row>
    <row r="280" spans="1:13" s="29" customFormat="1" ht="16.5" thickBot="1" x14ac:dyDescent="0.3">
      <c r="A280" s="330"/>
      <c r="B280" s="202"/>
      <c r="C280" s="239" t="s">
        <v>135</v>
      </c>
      <c r="D280" s="204" t="s">
        <v>8</v>
      </c>
      <c r="E280" s="240">
        <v>1</v>
      </c>
      <c r="F280" s="206"/>
      <c r="G280" s="207"/>
      <c r="H280" s="208"/>
      <c r="I280" s="337">
        <f>E280*G280</f>
        <v>0</v>
      </c>
      <c r="J280" s="237"/>
      <c r="K280" s="192"/>
      <c r="L280" s="13"/>
      <c r="M280" s="73"/>
    </row>
    <row r="281" spans="1:13" s="36" customFormat="1" ht="15.95" customHeight="1" x14ac:dyDescent="0.25">
      <c r="A281" s="193"/>
      <c r="B281" s="194">
        <v>60</v>
      </c>
      <c r="C281" s="195"/>
      <c r="D281" s="196"/>
      <c r="E281" s="197"/>
      <c r="F281" s="198">
        <v>1500</v>
      </c>
      <c r="G281" s="199"/>
      <c r="H281" s="200">
        <f>F281*E281</f>
        <v>0</v>
      </c>
      <c r="I281" s="199"/>
      <c r="J281" s="235">
        <f>SUM(H281:I283)</f>
        <v>0</v>
      </c>
      <c r="K281" s="290"/>
      <c r="L281" s="13"/>
      <c r="M281" s="73"/>
    </row>
    <row r="282" spans="1:13" s="36" customFormat="1" ht="16.5" customHeight="1" x14ac:dyDescent="0.25">
      <c r="A282" s="193"/>
      <c r="B282" s="202"/>
      <c r="C282" s="239" t="s">
        <v>148</v>
      </c>
      <c r="D282" s="204" t="s">
        <v>8</v>
      </c>
      <c r="E282" s="240">
        <v>1</v>
      </c>
      <c r="F282" s="206"/>
      <c r="G282" s="207"/>
      <c r="H282" s="208"/>
      <c r="I282" s="207">
        <f>G282*E282</f>
        <v>0</v>
      </c>
      <c r="J282" s="237"/>
      <c r="K282" s="338"/>
      <c r="L282" s="13"/>
      <c r="M282" s="73"/>
    </row>
    <row r="283" spans="1:13" s="36" customFormat="1" ht="16.5" thickBot="1" x14ac:dyDescent="0.3">
      <c r="A283" s="193"/>
      <c r="B283" s="202"/>
      <c r="C283" s="239" t="s">
        <v>136</v>
      </c>
      <c r="D283" s="204" t="s">
        <v>8</v>
      </c>
      <c r="E283" s="240">
        <v>1</v>
      </c>
      <c r="F283" s="206"/>
      <c r="G283" s="207"/>
      <c r="H283" s="208"/>
      <c r="I283" s="207">
        <f>G283*E283</f>
        <v>0</v>
      </c>
      <c r="J283" s="237"/>
      <c r="K283" s="338"/>
      <c r="L283" s="13"/>
      <c r="M283" s="73"/>
    </row>
    <row r="284" spans="1:13" s="36" customFormat="1" ht="15.95" customHeight="1" x14ac:dyDescent="0.25">
      <c r="A284" s="193"/>
      <c r="B284" s="194">
        <v>61</v>
      </c>
      <c r="C284" s="195"/>
      <c r="D284" s="196"/>
      <c r="E284" s="197"/>
      <c r="F284" s="198">
        <v>550</v>
      </c>
      <c r="G284" s="199"/>
      <c r="H284" s="200">
        <f>F284*E284</f>
        <v>0</v>
      </c>
      <c r="I284" s="199"/>
      <c r="J284" s="235"/>
      <c r="K284" s="290"/>
      <c r="L284" s="13"/>
      <c r="M284" s="73"/>
    </row>
    <row r="285" spans="1:13" s="36" customFormat="1" ht="16.5" customHeight="1" thickBot="1" x14ac:dyDescent="0.3">
      <c r="A285" s="193"/>
      <c r="B285" s="211"/>
      <c r="C285" s="239" t="s">
        <v>149</v>
      </c>
      <c r="D285" s="204" t="s">
        <v>8</v>
      </c>
      <c r="E285" s="240">
        <v>1</v>
      </c>
      <c r="F285" s="206"/>
      <c r="G285" s="207"/>
      <c r="H285" s="208"/>
      <c r="I285" s="207">
        <f>G285*E285</f>
        <v>0</v>
      </c>
      <c r="J285" s="287"/>
      <c r="K285" s="338"/>
      <c r="L285" s="13"/>
      <c r="M285" s="73"/>
    </row>
    <row r="286" spans="1:13" s="36" customFormat="1" ht="15.95" customHeight="1" x14ac:dyDescent="0.25">
      <c r="A286" s="193"/>
      <c r="B286" s="194">
        <v>62</v>
      </c>
      <c r="C286" s="195"/>
      <c r="D286" s="196" t="s">
        <v>8</v>
      </c>
      <c r="E286" s="197"/>
      <c r="F286" s="198">
        <v>2000</v>
      </c>
      <c r="G286" s="199"/>
      <c r="H286" s="200">
        <f>F286*E286</f>
        <v>0</v>
      </c>
      <c r="I286" s="199"/>
      <c r="J286" s="235">
        <f>SUM(H286:I287)</f>
        <v>0</v>
      </c>
      <c r="K286" s="290"/>
      <c r="L286" s="13"/>
      <c r="M286" s="73"/>
    </row>
    <row r="287" spans="1:13" s="36" customFormat="1" ht="16.5" customHeight="1" thickBot="1" x14ac:dyDescent="0.3">
      <c r="A287" s="193"/>
      <c r="B287" s="211"/>
      <c r="C287" s="239"/>
      <c r="D287" s="204" t="s">
        <v>8</v>
      </c>
      <c r="E287" s="240"/>
      <c r="F287" s="206"/>
      <c r="G287" s="207"/>
      <c r="H287" s="208"/>
      <c r="I287" s="207"/>
      <c r="J287" s="287"/>
      <c r="K287" s="338"/>
      <c r="L287" s="13"/>
      <c r="M287" s="73"/>
    </row>
    <row r="288" spans="1:13" s="36" customFormat="1" ht="16.149999999999999" customHeight="1" x14ac:dyDescent="0.25">
      <c r="A288" s="193"/>
      <c r="B288" s="194">
        <v>63</v>
      </c>
      <c r="C288" s="195"/>
      <c r="D288" s="196"/>
      <c r="E288" s="197"/>
      <c r="F288" s="198">
        <v>1200</v>
      </c>
      <c r="G288" s="199"/>
      <c r="H288" s="200">
        <f>F288*E288</f>
        <v>0</v>
      </c>
      <c r="I288" s="199"/>
      <c r="J288" s="235">
        <f>SUM(H288:I292)</f>
        <v>0</v>
      </c>
      <c r="K288" s="339"/>
      <c r="L288" s="13"/>
      <c r="M288" s="73"/>
    </row>
    <row r="289" spans="1:13" s="52" customFormat="1" ht="16.149999999999999" customHeight="1" x14ac:dyDescent="0.25">
      <c r="A289" s="314"/>
      <c r="B289" s="202"/>
      <c r="C289" s="340" t="s">
        <v>137</v>
      </c>
      <c r="D289" s="228" t="s">
        <v>8</v>
      </c>
      <c r="E289" s="267">
        <v>1</v>
      </c>
      <c r="F289" s="230"/>
      <c r="G289" s="231"/>
      <c r="H289" s="232"/>
      <c r="I289" s="207">
        <f>E289*G289</f>
        <v>0</v>
      </c>
      <c r="J289" s="237"/>
      <c r="K289" s="341"/>
      <c r="L289" s="13"/>
      <c r="M289" s="73"/>
    </row>
    <row r="290" spans="1:13" s="36" customFormat="1" ht="16.149999999999999" customHeight="1" x14ac:dyDescent="0.25">
      <c r="A290" s="193"/>
      <c r="B290" s="202"/>
      <c r="C290" s="239" t="s">
        <v>138</v>
      </c>
      <c r="D290" s="204" t="s">
        <v>8</v>
      </c>
      <c r="E290" s="240">
        <v>1</v>
      </c>
      <c r="F290" s="206"/>
      <c r="G290" s="207"/>
      <c r="H290" s="208"/>
      <c r="I290" s="207">
        <f>E290*G290</f>
        <v>0</v>
      </c>
      <c r="J290" s="237"/>
      <c r="K290" s="290"/>
      <c r="L290" s="13"/>
      <c r="M290" s="73"/>
    </row>
    <row r="291" spans="1:13" s="52" customFormat="1" ht="16.149999999999999" customHeight="1" x14ac:dyDescent="0.25">
      <c r="A291" s="314"/>
      <c r="B291" s="202"/>
      <c r="C291" s="265"/>
      <c r="D291" s="228" t="s">
        <v>8</v>
      </c>
      <c r="E291" s="267">
        <v>1</v>
      </c>
      <c r="F291" s="230"/>
      <c r="G291" s="231"/>
      <c r="H291" s="232"/>
      <c r="I291" s="207"/>
      <c r="J291" s="237"/>
      <c r="K291" s="341"/>
      <c r="L291" s="13"/>
      <c r="M291" s="73"/>
    </row>
    <row r="292" spans="1:13" s="36" customFormat="1" ht="16.149999999999999" customHeight="1" thickBot="1" x14ac:dyDescent="0.3">
      <c r="A292" s="193"/>
      <c r="B292" s="211"/>
      <c r="C292" s="239" t="s">
        <v>139</v>
      </c>
      <c r="D292" s="204" t="s">
        <v>8</v>
      </c>
      <c r="E292" s="240">
        <v>2</v>
      </c>
      <c r="F292" s="206"/>
      <c r="G292" s="207"/>
      <c r="H292" s="208"/>
      <c r="I292" s="207">
        <f>E292*G292</f>
        <v>0</v>
      </c>
      <c r="J292" s="287"/>
      <c r="K292" s="290"/>
      <c r="L292" s="13"/>
      <c r="M292" s="73"/>
    </row>
    <row r="293" spans="1:13" s="36" customFormat="1" x14ac:dyDescent="0.25">
      <c r="A293" s="193"/>
      <c r="B293" s="194">
        <v>64</v>
      </c>
      <c r="C293" s="195"/>
      <c r="D293" s="196"/>
      <c r="E293" s="197"/>
      <c r="F293" s="198">
        <v>200</v>
      </c>
      <c r="G293" s="199"/>
      <c r="H293" s="200">
        <f>F293*E293</f>
        <v>0</v>
      </c>
      <c r="I293" s="234"/>
      <c r="J293" s="235"/>
      <c r="K293" s="290"/>
      <c r="L293" s="13"/>
      <c r="M293" s="73"/>
    </row>
    <row r="294" spans="1:13" s="36" customFormat="1" ht="16.5" thickBot="1" x14ac:dyDescent="0.3">
      <c r="A294" s="193"/>
      <c r="B294" s="211"/>
      <c r="C294" s="317" t="s">
        <v>140</v>
      </c>
      <c r="D294" s="318" t="s">
        <v>8</v>
      </c>
      <c r="E294" s="319">
        <v>1</v>
      </c>
      <c r="F294" s="320"/>
      <c r="G294" s="284"/>
      <c r="H294" s="289"/>
      <c r="I294" s="342">
        <f>G294*E294</f>
        <v>0</v>
      </c>
      <c r="J294" s="287"/>
      <c r="K294" s="338"/>
      <c r="L294" s="13"/>
      <c r="M294" s="73"/>
    </row>
    <row r="295" spans="1:13" s="36" customFormat="1" x14ac:dyDescent="0.25">
      <c r="A295" s="193"/>
      <c r="B295" s="343">
        <v>65</v>
      </c>
      <c r="C295" s="242"/>
      <c r="D295" s="303"/>
      <c r="E295" s="197"/>
      <c r="F295" s="234">
        <v>100</v>
      </c>
      <c r="G295" s="199"/>
      <c r="H295" s="297">
        <f>E295*F295</f>
        <v>0</v>
      </c>
      <c r="I295" s="234"/>
      <c r="J295" s="344"/>
      <c r="K295" s="290"/>
      <c r="L295" s="13"/>
      <c r="M295" s="73"/>
    </row>
    <row r="296" spans="1:13" s="36" customFormat="1" ht="16.5" customHeight="1" thickBot="1" x14ac:dyDescent="0.3">
      <c r="A296" s="193"/>
      <c r="B296" s="345"/>
      <c r="C296" s="239" t="s">
        <v>47</v>
      </c>
      <c r="D296" s="326" t="s">
        <v>8</v>
      </c>
      <c r="E296" s="240">
        <v>2</v>
      </c>
      <c r="F296" s="327"/>
      <c r="G296" s="207"/>
      <c r="H296" s="328"/>
      <c r="I296" s="327">
        <f>E296*G296</f>
        <v>0</v>
      </c>
      <c r="J296" s="346"/>
      <c r="K296" s="290"/>
      <c r="L296" s="13"/>
      <c r="M296" s="73"/>
    </row>
    <row r="297" spans="1:13" s="36" customFormat="1" x14ac:dyDescent="0.25">
      <c r="A297" s="193"/>
      <c r="B297" s="194">
        <v>66</v>
      </c>
      <c r="C297" s="195"/>
      <c r="D297" s="196"/>
      <c r="E297" s="197"/>
      <c r="F297" s="198">
        <v>2800</v>
      </c>
      <c r="G297" s="199"/>
      <c r="H297" s="200">
        <f>F297*E297</f>
        <v>0</v>
      </c>
      <c r="I297" s="234"/>
      <c r="J297" s="235">
        <f>SUM(H297:I301)</f>
        <v>0</v>
      </c>
      <c r="K297" s="236"/>
      <c r="L297" s="13"/>
      <c r="M297" s="73"/>
    </row>
    <row r="298" spans="1:13" s="36" customFormat="1" x14ac:dyDescent="0.25">
      <c r="A298" s="193"/>
      <c r="B298" s="202"/>
      <c r="C298" s="239"/>
      <c r="D298" s="204"/>
      <c r="E298" s="240"/>
      <c r="F298" s="206"/>
      <c r="G298" s="207"/>
      <c r="H298" s="208"/>
      <c r="I298" s="207"/>
      <c r="J298" s="237"/>
      <c r="K298" s="241"/>
      <c r="L298" s="13"/>
      <c r="M298" s="73"/>
    </row>
    <row r="299" spans="1:13" s="36" customFormat="1" x14ac:dyDescent="0.25">
      <c r="A299" s="193"/>
      <c r="B299" s="202"/>
      <c r="C299" s="239" t="s">
        <v>199</v>
      </c>
      <c r="D299" s="204" t="s">
        <v>8</v>
      </c>
      <c r="E299" s="240">
        <v>1</v>
      </c>
      <c r="F299" s="206"/>
      <c r="G299" s="207"/>
      <c r="H299" s="208"/>
      <c r="I299" s="207">
        <f>G299*E299</f>
        <v>0</v>
      </c>
      <c r="J299" s="237"/>
      <c r="K299" s="241"/>
      <c r="L299" s="13"/>
      <c r="M299" s="73"/>
    </row>
    <row r="300" spans="1:13" s="36" customFormat="1" x14ac:dyDescent="0.25">
      <c r="A300" s="193"/>
      <c r="B300" s="202"/>
      <c r="C300" s="239" t="s">
        <v>198</v>
      </c>
      <c r="D300" s="204" t="s">
        <v>8</v>
      </c>
      <c r="E300" s="240">
        <v>1</v>
      </c>
      <c r="F300" s="206"/>
      <c r="G300" s="207"/>
      <c r="H300" s="208"/>
      <c r="I300" s="207">
        <f>G300*E300</f>
        <v>0</v>
      </c>
      <c r="J300" s="237"/>
      <c r="K300" s="241"/>
      <c r="L300" s="13"/>
      <c r="M300" s="73"/>
    </row>
    <row r="301" spans="1:13" s="36" customFormat="1" ht="15.75" customHeight="1" thickBot="1" x14ac:dyDescent="0.3">
      <c r="A301" s="193"/>
      <c r="B301" s="211"/>
      <c r="C301" s="212" t="s">
        <v>100</v>
      </c>
      <c r="D301" s="213" t="s">
        <v>8</v>
      </c>
      <c r="E301" s="305">
        <v>1</v>
      </c>
      <c r="F301" s="215"/>
      <c r="G301" s="216"/>
      <c r="H301" s="217"/>
      <c r="I301" s="347">
        <f>G301*E301</f>
        <v>0</v>
      </c>
      <c r="J301" s="287"/>
      <c r="K301" s="241"/>
      <c r="L301" s="13"/>
      <c r="M301" s="73"/>
    </row>
    <row r="302" spans="1:13" s="36" customFormat="1" x14ac:dyDescent="0.25">
      <c r="A302" s="193"/>
      <c r="B302" s="194">
        <v>67</v>
      </c>
      <c r="C302" s="195"/>
      <c r="D302" s="196"/>
      <c r="E302" s="197"/>
      <c r="F302" s="198">
        <v>1000</v>
      </c>
      <c r="G302" s="199"/>
      <c r="H302" s="200">
        <f>F302*E302</f>
        <v>0</v>
      </c>
      <c r="I302" s="234"/>
      <c r="J302" s="235">
        <f>SUM(H302:I305)</f>
        <v>0</v>
      </c>
      <c r="K302" s="348"/>
      <c r="L302" s="13"/>
      <c r="M302" s="73"/>
    </row>
    <row r="303" spans="1:13" s="36" customFormat="1" x14ac:dyDescent="0.25">
      <c r="A303" s="193"/>
      <c r="B303" s="202"/>
      <c r="C303" s="239" t="s">
        <v>141</v>
      </c>
      <c r="D303" s="204" t="s">
        <v>8</v>
      </c>
      <c r="E303" s="240">
        <v>1</v>
      </c>
      <c r="F303" s="206"/>
      <c r="G303" s="207"/>
      <c r="H303" s="208"/>
      <c r="I303" s="207">
        <f>G303*E303</f>
        <v>0</v>
      </c>
      <c r="J303" s="237"/>
      <c r="K303" s="338"/>
      <c r="L303" s="13"/>
      <c r="M303" s="73"/>
    </row>
    <row r="304" spans="1:13" s="36" customFormat="1" x14ac:dyDescent="0.25">
      <c r="A304" s="193"/>
      <c r="B304" s="202"/>
      <c r="C304" s="239" t="s">
        <v>142</v>
      </c>
      <c r="D304" s="204" t="s">
        <v>8</v>
      </c>
      <c r="E304" s="240">
        <v>1</v>
      </c>
      <c r="F304" s="206"/>
      <c r="G304" s="207"/>
      <c r="H304" s="208"/>
      <c r="I304" s="207">
        <f>G304*E304</f>
        <v>0</v>
      </c>
      <c r="J304" s="237"/>
      <c r="K304" s="338"/>
      <c r="L304" s="13"/>
      <c r="M304" s="73"/>
    </row>
    <row r="305" spans="1:15" s="36" customFormat="1" ht="16.5" thickBot="1" x14ac:dyDescent="0.3">
      <c r="A305" s="193"/>
      <c r="B305" s="211"/>
      <c r="C305" s="212" t="s">
        <v>143</v>
      </c>
      <c r="D305" s="213" t="s">
        <v>8</v>
      </c>
      <c r="E305" s="305">
        <v>1</v>
      </c>
      <c r="F305" s="215"/>
      <c r="G305" s="216"/>
      <c r="H305" s="217"/>
      <c r="I305" s="347">
        <f>G305*E305</f>
        <v>0</v>
      </c>
      <c r="J305" s="287"/>
      <c r="K305" s="338"/>
      <c r="L305" s="13"/>
      <c r="M305" s="73"/>
    </row>
    <row r="306" spans="1:15" s="36" customFormat="1" ht="16.5" thickBot="1" x14ac:dyDescent="0.3">
      <c r="A306" s="193"/>
      <c r="B306" s="245">
        <v>68</v>
      </c>
      <c r="C306" s="195"/>
      <c r="D306" s="196"/>
      <c r="E306" s="197"/>
      <c r="F306" s="198">
        <v>600</v>
      </c>
      <c r="G306" s="199"/>
      <c r="H306" s="200">
        <f>F306*E306</f>
        <v>0</v>
      </c>
      <c r="I306" s="234"/>
      <c r="J306" s="325">
        <f>SUM(H306:I306)</f>
        <v>0</v>
      </c>
      <c r="K306" s="348"/>
      <c r="L306" s="13"/>
      <c r="M306" s="73"/>
    </row>
    <row r="307" spans="1:15" s="36" customFormat="1" x14ac:dyDescent="0.25">
      <c r="A307" s="193"/>
      <c r="B307" s="194">
        <v>69</v>
      </c>
      <c r="C307" s="195"/>
      <c r="D307" s="196"/>
      <c r="E307" s="197"/>
      <c r="F307" s="198">
        <v>1500</v>
      </c>
      <c r="G307" s="199"/>
      <c r="H307" s="200">
        <f>F307*E307</f>
        <v>0</v>
      </c>
      <c r="I307" s="234"/>
      <c r="J307" s="235">
        <f>SUM(H307:I310)</f>
        <v>0</v>
      </c>
      <c r="K307" s="348"/>
      <c r="L307" s="13"/>
      <c r="M307" s="73"/>
    </row>
    <row r="308" spans="1:15" s="36" customFormat="1" x14ac:dyDescent="0.25">
      <c r="A308" s="193"/>
      <c r="B308" s="202"/>
      <c r="C308" s="239" t="s">
        <v>144</v>
      </c>
      <c r="D308" s="204" t="s">
        <v>8</v>
      </c>
      <c r="E308" s="240">
        <v>2</v>
      </c>
      <c r="F308" s="206"/>
      <c r="G308" s="207"/>
      <c r="H308" s="208"/>
      <c r="I308" s="207">
        <f>G308*E308</f>
        <v>0</v>
      </c>
      <c r="J308" s="237"/>
      <c r="K308" s="338"/>
      <c r="L308" s="13"/>
      <c r="M308" s="73"/>
    </row>
    <row r="309" spans="1:15" s="36" customFormat="1" x14ac:dyDescent="0.25">
      <c r="A309" s="193"/>
      <c r="B309" s="202"/>
      <c r="C309" s="239" t="s">
        <v>145</v>
      </c>
      <c r="D309" s="204" t="s">
        <v>8</v>
      </c>
      <c r="E309" s="240">
        <v>6</v>
      </c>
      <c r="F309" s="206"/>
      <c r="G309" s="207"/>
      <c r="H309" s="208"/>
      <c r="I309" s="207">
        <f>G309*E309</f>
        <v>0</v>
      </c>
      <c r="J309" s="237"/>
      <c r="K309" s="338"/>
      <c r="L309" s="13"/>
      <c r="M309" s="73"/>
    </row>
    <row r="310" spans="1:15" s="36" customFormat="1" ht="16.5" thickBot="1" x14ac:dyDescent="0.3">
      <c r="A310" s="193"/>
      <c r="B310" s="211"/>
      <c r="C310" s="212" t="s">
        <v>146</v>
      </c>
      <c r="D310" s="213" t="s">
        <v>8</v>
      </c>
      <c r="E310" s="305">
        <v>2</v>
      </c>
      <c r="F310" s="215"/>
      <c r="G310" s="216"/>
      <c r="H310" s="217"/>
      <c r="I310" s="347">
        <f>G310*E310</f>
        <v>0</v>
      </c>
      <c r="J310" s="287"/>
      <c r="K310" s="338"/>
      <c r="L310" s="13"/>
      <c r="M310" s="73"/>
    </row>
    <row r="311" spans="1:15" s="36" customFormat="1" ht="15.95" customHeight="1" x14ac:dyDescent="0.25">
      <c r="A311" s="193"/>
      <c r="B311" s="278">
        <v>70</v>
      </c>
      <c r="C311" s="195"/>
      <c r="D311" s="196"/>
      <c r="E311" s="197"/>
      <c r="F311" s="198">
        <v>200</v>
      </c>
      <c r="G311" s="199"/>
      <c r="H311" s="200">
        <f>E311*F311</f>
        <v>0</v>
      </c>
      <c r="I311" s="199"/>
      <c r="J311" s="235">
        <f>SUM(H311:I313)</f>
        <v>0</v>
      </c>
      <c r="K311" s="290"/>
      <c r="L311" s="13"/>
      <c r="M311" s="76"/>
      <c r="N311" s="69"/>
      <c r="O311" s="69"/>
    </row>
    <row r="312" spans="1:15" s="36" customFormat="1" ht="15.95" customHeight="1" x14ac:dyDescent="0.25">
      <c r="A312" s="193"/>
      <c r="B312" s="279"/>
      <c r="C312" s="280" t="s">
        <v>147</v>
      </c>
      <c r="D312" s="228" t="s">
        <v>8</v>
      </c>
      <c r="E312" s="267">
        <v>1</v>
      </c>
      <c r="F312" s="230"/>
      <c r="G312" s="231"/>
      <c r="H312" s="232"/>
      <c r="I312" s="231">
        <f>E312*G312</f>
        <v>0</v>
      </c>
      <c r="J312" s="237"/>
      <c r="K312" s="290"/>
      <c r="L312" s="13"/>
      <c r="M312" s="76"/>
      <c r="N312" s="69"/>
      <c r="O312" s="69"/>
    </row>
    <row r="313" spans="1:15" s="36" customFormat="1" ht="15.95" customHeight="1" thickBot="1" x14ac:dyDescent="0.3">
      <c r="A313" s="193"/>
      <c r="B313" s="279"/>
      <c r="C313" s="203" t="s">
        <v>26</v>
      </c>
      <c r="D313" s="204" t="s">
        <v>8</v>
      </c>
      <c r="E313" s="205">
        <v>1</v>
      </c>
      <c r="F313" s="206"/>
      <c r="G313" s="207"/>
      <c r="H313" s="208"/>
      <c r="I313" s="207">
        <f>E313*G313</f>
        <v>0</v>
      </c>
      <c r="J313" s="237"/>
      <c r="K313" s="290"/>
      <c r="L313" s="13"/>
      <c r="M313" s="76"/>
      <c r="N313" s="69"/>
      <c r="O313" s="69"/>
    </row>
    <row r="314" spans="1:15" s="36" customFormat="1" x14ac:dyDescent="0.25">
      <c r="A314" s="193"/>
      <c r="B314" s="194">
        <v>71</v>
      </c>
      <c r="C314" s="195"/>
      <c r="D314" s="196"/>
      <c r="E314" s="197"/>
      <c r="F314" s="198">
        <v>2000</v>
      </c>
      <c r="G314" s="199"/>
      <c r="H314" s="200">
        <f>F314*E314</f>
        <v>0</v>
      </c>
      <c r="I314" s="234"/>
      <c r="J314" s="235">
        <f>SUM(H314:I316)</f>
        <v>0</v>
      </c>
      <c r="K314" s="348"/>
      <c r="L314" s="13"/>
      <c r="M314" s="73"/>
    </row>
    <row r="315" spans="1:15" s="36" customFormat="1" x14ac:dyDescent="0.25">
      <c r="A315" s="193"/>
      <c r="B315" s="202"/>
      <c r="C315" s="239" t="s">
        <v>152</v>
      </c>
      <c r="D315" s="204" t="s">
        <v>8</v>
      </c>
      <c r="E315" s="240">
        <v>2</v>
      </c>
      <c r="F315" s="206"/>
      <c r="G315" s="207"/>
      <c r="H315" s="208"/>
      <c r="I315" s="207">
        <f>G315*E315</f>
        <v>0</v>
      </c>
      <c r="J315" s="237"/>
      <c r="K315" s="338"/>
      <c r="L315" s="13"/>
      <c r="M315" s="73"/>
    </row>
    <row r="316" spans="1:15" s="36" customFormat="1" ht="16.5" thickBot="1" x14ac:dyDescent="0.3">
      <c r="A316" s="193"/>
      <c r="B316" s="202"/>
      <c r="C316" s="239" t="s">
        <v>153</v>
      </c>
      <c r="D316" s="204" t="s">
        <v>8</v>
      </c>
      <c r="E316" s="240">
        <v>2</v>
      </c>
      <c r="F316" s="206"/>
      <c r="G316" s="207"/>
      <c r="H316" s="208"/>
      <c r="I316" s="207">
        <f>G316*E316</f>
        <v>0</v>
      </c>
      <c r="J316" s="237"/>
      <c r="K316" s="338"/>
      <c r="L316" s="13"/>
      <c r="M316" s="73"/>
    </row>
    <row r="317" spans="1:15" s="36" customFormat="1" ht="15.95" customHeight="1" x14ac:dyDescent="0.25">
      <c r="A317" s="193"/>
      <c r="B317" s="194">
        <v>72</v>
      </c>
      <c r="C317" s="242"/>
      <c r="D317" s="303"/>
      <c r="E317" s="349"/>
      <c r="F317" s="199">
        <v>80</v>
      </c>
      <c r="G317" s="199"/>
      <c r="H317" s="297">
        <f>F317*E317</f>
        <v>0</v>
      </c>
      <c r="I317" s="199"/>
      <c r="J317" s="235">
        <f>SUM(H317:I321)</f>
        <v>0</v>
      </c>
      <c r="K317" s="350"/>
    </row>
    <row r="318" spans="1:15" s="36" customFormat="1" ht="15.95" customHeight="1" x14ac:dyDescent="0.25">
      <c r="A318" s="193"/>
      <c r="B318" s="202"/>
      <c r="C318" s="203" t="s">
        <v>154</v>
      </c>
      <c r="D318" s="326" t="s">
        <v>8</v>
      </c>
      <c r="E318" s="224">
        <v>0.4</v>
      </c>
      <c r="F318" s="207"/>
      <c r="G318" s="207"/>
      <c r="H318" s="328"/>
      <c r="I318" s="207">
        <f>G318*E318</f>
        <v>0</v>
      </c>
      <c r="J318" s="237"/>
      <c r="K318" s="350"/>
    </row>
    <row r="319" spans="1:15" s="36" customFormat="1" ht="15.95" customHeight="1" x14ac:dyDescent="0.25">
      <c r="A319" s="193"/>
      <c r="B319" s="202"/>
      <c r="C319" s="291" t="s">
        <v>24</v>
      </c>
      <c r="D319" s="204" t="s">
        <v>8</v>
      </c>
      <c r="E319" s="205">
        <v>1</v>
      </c>
      <c r="F319" s="206"/>
      <c r="G319" s="207"/>
      <c r="H319" s="208"/>
      <c r="I319" s="207">
        <f>E319*G319</f>
        <v>0</v>
      </c>
      <c r="J319" s="237"/>
      <c r="K319" s="350"/>
    </row>
    <row r="320" spans="1:15" s="36" customFormat="1" ht="15.95" customHeight="1" x14ac:dyDescent="0.25">
      <c r="A320" s="193"/>
      <c r="B320" s="202"/>
      <c r="C320" s="203" t="s">
        <v>26</v>
      </c>
      <c r="D320" s="204" t="s">
        <v>8</v>
      </c>
      <c r="E320" s="205">
        <v>1</v>
      </c>
      <c r="F320" s="206"/>
      <c r="G320" s="207"/>
      <c r="H320" s="208"/>
      <c r="I320" s="207">
        <f>E320*G320</f>
        <v>0</v>
      </c>
      <c r="J320" s="237"/>
      <c r="K320" s="350"/>
    </row>
    <row r="321" spans="1:15" s="79" customFormat="1" ht="15.95" customHeight="1" thickBot="1" x14ac:dyDescent="0.3">
      <c r="A321" s="351"/>
      <c r="B321" s="211"/>
      <c r="C321" s="212" t="s">
        <v>49</v>
      </c>
      <c r="D321" s="352" t="s">
        <v>8</v>
      </c>
      <c r="E321" s="353">
        <v>0.1</v>
      </c>
      <c r="F321" s="354"/>
      <c r="G321" s="355"/>
      <c r="H321" s="356"/>
      <c r="I321" s="357">
        <f>E321*G321</f>
        <v>0</v>
      </c>
      <c r="J321" s="287"/>
      <c r="K321" s="358"/>
      <c r="L321" s="36"/>
    </row>
    <row r="322" spans="1:15" s="29" customFormat="1" ht="15.95" customHeight="1" thickBot="1" x14ac:dyDescent="0.3">
      <c r="B322" s="30"/>
      <c r="C322" s="12"/>
      <c r="D322" s="31"/>
      <c r="E322" s="9"/>
      <c r="F322" s="26"/>
      <c r="G322" s="10"/>
      <c r="H322" s="32"/>
      <c r="I322" s="33"/>
      <c r="J322" s="16"/>
      <c r="K322" s="98"/>
      <c r="L322" s="13"/>
      <c r="M322" s="73"/>
    </row>
    <row r="323" spans="1:15" s="193" customFormat="1" ht="32.25" customHeight="1" thickBot="1" x14ac:dyDescent="0.3">
      <c r="B323" s="245">
        <v>73</v>
      </c>
      <c r="C323" s="365"/>
      <c r="D323" s="255"/>
      <c r="E323" s="255"/>
      <c r="F323" s="366"/>
      <c r="G323" s="367"/>
      <c r="H323" s="368"/>
      <c r="I323" s="297"/>
      <c r="J323" s="325"/>
      <c r="K323" s="290"/>
      <c r="L323" s="369"/>
      <c r="M323" s="370"/>
    </row>
    <row r="324" spans="1:15" s="193" customFormat="1" ht="33" customHeight="1" thickBot="1" x14ac:dyDescent="0.3">
      <c r="B324" s="245">
        <v>74</v>
      </c>
      <c r="C324" s="365"/>
      <c r="D324" s="255"/>
      <c r="E324" s="255"/>
      <c r="F324" s="366"/>
      <c r="G324" s="366"/>
      <c r="H324" s="368">
        <v>2500</v>
      </c>
      <c r="I324" s="297"/>
      <c r="J324" s="325"/>
      <c r="K324" s="290"/>
      <c r="L324" s="369"/>
      <c r="M324" s="370"/>
    </row>
    <row r="325" spans="1:15" s="193" customFormat="1" ht="32.25" customHeight="1" thickBot="1" x14ac:dyDescent="0.3">
      <c r="B325" s="245">
        <v>75</v>
      </c>
      <c r="C325" s="242"/>
      <c r="D325" s="303"/>
      <c r="E325" s="349"/>
      <c r="F325" s="199"/>
      <c r="G325" s="367"/>
      <c r="H325" s="297"/>
      <c r="I325" s="199"/>
      <c r="J325" s="325"/>
      <c r="K325" s="350"/>
    </row>
    <row r="326" spans="1:15" s="185" customFormat="1" ht="18.75" customHeight="1" thickBot="1" x14ac:dyDescent="0.3">
      <c r="B326" s="186">
        <v>76</v>
      </c>
      <c r="C326" s="294" t="s">
        <v>205</v>
      </c>
      <c r="D326" s="188" t="s">
        <v>8</v>
      </c>
      <c r="E326" s="188">
        <v>1</v>
      </c>
      <c r="F326" s="189"/>
      <c r="G326" s="371"/>
      <c r="H326" s="250"/>
      <c r="I326" s="189"/>
      <c r="J326" s="191"/>
      <c r="K326" s="192"/>
      <c r="L326" s="369"/>
      <c r="M326" s="370"/>
    </row>
    <row r="327" spans="1:15" s="36" customFormat="1" ht="16.149999999999999" customHeight="1" thickBot="1" x14ac:dyDescent="0.3">
      <c r="B327" s="19"/>
      <c r="C327" s="20"/>
      <c r="D327" s="21"/>
      <c r="E327" s="22"/>
      <c r="F327" s="20"/>
      <c r="G327" s="23"/>
      <c r="H327" s="24">
        <f>SUM(H15:H326)</f>
        <v>68545.8</v>
      </c>
      <c r="I327" s="25"/>
      <c r="J327" s="25"/>
      <c r="K327" s="86"/>
      <c r="L327" s="13"/>
      <c r="M327" s="73"/>
    </row>
    <row r="328" spans="1:15" x14ac:dyDescent="0.25">
      <c r="C328" s="34"/>
      <c r="D328" s="34"/>
      <c r="E328" s="34"/>
      <c r="F328" s="34"/>
      <c r="G328" s="34"/>
      <c r="H328" s="164"/>
      <c r="I328" s="164"/>
      <c r="J328" s="34"/>
      <c r="O328" s="49"/>
    </row>
    <row r="329" spans="1:15" x14ac:dyDescent="0.25">
      <c r="B329" s="181" t="s">
        <v>204</v>
      </c>
      <c r="C329" s="181"/>
      <c r="D329" s="181"/>
      <c r="E329" s="181"/>
      <c r="F329" s="181"/>
      <c r="G329" s="181"/>
      <c r="H329" s="181"/>
      <c r="I329" s="181"/>
      <c r="J329" s="181"/>
    </row>
    <row r="330" spans="1:15" x14ac:dyDescent="0.25">
      <c r="B330" s="36"/>
      <c r="C330" s="100"/>
      <c r="D330" s="35"/>
      <c r="E330" s="35"/>
      <c r="F330" s="35"/>
      <c r="G330" s="35"/>
      <c r="H330" s="35"/>
      <c r="I330" s="35"/>
      <c r="J330" s="35"/>
      <c r="O330" s="99"/>
    </row>
    <row r="331" spans="1:15" x14ac:dyDescent="0.25">
      <c r="B331" s="182" t="s">
        <v>203</v>
      </c>
      <c r="C331" s="182"/>
      <c r="D331" s="182"/>
      <c r="E331" s="182"/>
      <c r="F331" s="182"/>
      <c r="G331" s="182"/>
      <c r="H331" s="182"/>
      <c r="I331" s="182"/>
      <c r="J331" s="182"/>
    </row>
    <row r="332" spans="1:15" x14ac:dyDescent="0.25">
      <c r="B332" s="67"/>
      <c r="C332" s="34"/>
      <c r="D332" s="34"/>
      <c r="E332" s="34"/>
      <c r="F332" s="34"/>
      <c r="G332" s="34"/>
      <c r="H332" s="34"/>
      <c r="I332" s="34"/>
      <c r="J332" s="34"/>
    </row>
    <row r="333" spans="1:15" ht="15.75" customHeight="1" x14ac:dyDescent="0.25">
      <c r="B333" s="36"/>
      <c r="C333" s="46"/>
      <c r="D333" s="178"/>
      <c r="E333" s="178"/>
      <c r="F333" s="178"/>
      <c r="G333" s="178"/>
      <c r="H333" s="178"/>
      <c r="I333" s="178"/>
      <c r="J333" s="68"/>
    </row>
    <row r="334" spans="1:15" ht="31.5" x14ac:dyDescent="0.25">
      <c r="B334" s="36"/>
      <c r="C334" s="46" t="s">
        <v>201</v>
      </c>
      <c r="D334" s="39"/>
      <c r="E334" s="39"/>
      <c r="F334" s="39"/>
      <c r="G334" s="39"/>
      <c r="H334" s="39"/>
      <c r="I334" s="39"/>
      <c r="J334" s="68"/>
    </row>
    <row r="335" spans="1:15" ht="15.75" customHeight="1" x14ac:dyDescent="0.25">
      <c r="B335" s="36"/>
      <c r="C335" s="179"/>
      <c r="D335" s="179"/>
      <c r="E335" s="179"/>
      <c r="F335" s="179"/>
      <c r="G335" s="179"/>
      <c r="H335" s="179"/>
      <c r="I335" s="179"/>
      <c r="J335" s="179"/>
    </row>
    <row r="336" spans="1:15" x14ac:dyDescent="0.25">
      <c r="B336" s="36"/>
      <c r="C336" s="37"/>
      <c r="D336" s="37"/>
      <c r="E336" s="37"/>
      <c r="F336" s="37"/>
      <c r="G336" s="37"/>
      <c r="H336" s="37"/>
      <c r="I336" s="37"/>
      <c r="J336" s="37"/>
    </row>
    <row r="337" spans="2:247" x14ac:dyDescent="0.25">
      <c r="B337" s="36"/>
      <c r="C337" s="179"/>
      <c r="D337" s="179"/>
      <c r="E337" s="179"/>
      <c r="F337" s="179"/>
      <c r="G337" s="179"/>
      <c r="H337" s="179"/>
      <c r="I337" s="179"/>
      <c r="J337" s="179"/>
    </row>
    <row r="338" spans="2:247" x14ac:dyDescent="0.25">
      <c r="B338" s="36"/>
      <c r="C338" s="37"/>
      <c r="D338" s="37"/>
      <c r="E338" s="37"/>
      <c r="F338" s="37"/>
      <c r="G338" s="37"/>
      <c r="H338" s="37"/>
      <c r="I338" s="37"/>
      <c r="J338" s="37"/>
    </row>
    <row r="339" spans="2:247" x14ac:dyDescent="0.25">
      <c r="B339" s="36"/>
      <c r="C339" s="180"/>
      <c r="D339" s="180"/>
      <c r="E339" s="180"/>
      <c r="F339" s="180"/>
      <c r="G339" s="180"/>
      <c r="H339" s="180"/>
      <c r="I339" s="180"/>
      <c r="J339" s="180"/>
    </row>
    <row r="340" spans="2:247" x14ac:dyDescent="0.25">
      <c r="B340" s="36"/>
      <c r="C340" s="92"/>
      <c r="D340" s="92"/>
      <c r="E340" s="92"/>
      <c r="F340" s="92"/>
      <c r="G340" s="92"/>
      <c r="H340" s="92"/>
      <c r="I340" s="92"/>
      <c r="J340" s="92"/>
      <c r="L340" s="36"/>
    </row>
    <row r="341" spans="2:247" s="36" customFormat="1" x14ac:dyDescent="0.25">
      <c r="C341" s="37"/>
      <c r="D341" s="37"/>
      <c r="E341" s="37"/>
      <c r="F341" s="37"/>
      <c r="G341" s="179"/>
      <c r="H341" s="179"/>
      <c r="I341" s="179"/>
      <c r="J341" s="179"/>
      <c r="K341" s="75"/>
      <c r="L341" s="38"/>
      <c r="M341" s="73"/>
    </row>
    <row r="342" spans="2:247" x14ac:dyDescent="0.25">
      <c r="B342" s="36"/>
      <c r="C342" s="47"/>
      <c r="F342" s="47"/>
      <c r="L342" s="36"/>
    </row>
    <row r="343" spans="2:247" s="36" customFormat="1" ht="15.95" customHeight="1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75"/>
      <c r="M343" s="73"/>
    </row>
    <row r="344" spans="2:247" s="36" customFormat="1" x14ac:dyDescent="0.25">
      <c r="C344" s="47"/>
      <c r="D344" s="38"/>
      <c r="E344" s="38"/>
      <c r="F344" s="47"/>
      <c r="G344" s="38"/>
      <c r="H344" s="57"/>
      <c r="I344" s="49"/>
      <c r="J344" s="49"/>
      <c r="K344" s="82"/>
      <c r="M344" s="71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P344" s="38"/>
      <c r="BQ344" s="38"/>
      <c r="BR344" s="38"/>
      <c r="BS344" s="38"/>
      <c r="BT344" s="38"/>
      <c r="BU344" s="38"/>
      <c r="BV344" s="38"/>
      <c r="BW344" s="38"/>
      <c r="BX344" s="38"/>
      <c r="BY344" s="38"/>
      <c r="BZ344" s="38"/>
      <c r="CA344" s="38"/>
      <c r="CB344" s="38"/>
      <c r="CC344" s="38"/>
      <c r="CD344" s="38"/>
      <c r="CE344" s="38"/>
      <c r="CF344" s="38"/>
      <c r="CG344" s="38"/>
      <c r="CH344" s="38"/>
      <c r="CI344" s="38"/>
      <c r="CJ344" s="38"/>
      <c r="CK344" s="38"/>
      <c r="CL344" s="38"/>
      <c r="CM344" s="38"/>
      <c r="CN344" s="38"/>
      <c r="CO344" s="38"/>
      <c r="CP344" s="38"/>
      <c r="CQ344" s="38"/>
      <c r="CR344" s="38"/>
      <c r="CS344" s="38"/>
      <c r="CT344" s="38"/>
      <c r="CU344" s="38"/>
      <c r="CV344" s="38"/>
      <c r="CW344" s="38"/>
      <c r="CX344" s="38"/>
      <c r="CY344" s="38"/>
      <c r="CZ344" s="38"/>
      <c r="DA344" s="38"/>
      <c r="DB344" s="38"/>
      <c r="DC344" s="38"/>
      <c r="DD344" s="38"/>
      <c r="DE344" s="38"/>
      <c r="DF344" s="38"/>
      <c r="DG344" s="38"/>
      <c r="DH344" s="38"/>
      <c r="DI344" s="38"/>
      <c r="DJ344" s="38"/>
      <c r="DK344" s="38"/>
      <c r="DL344" s="38"/>
      <c r="DM344" s="38"/>
      <c r="DN344" s="38"/>
      <c r="DO344" s="38"/>
      <c r="DP344" s="38"/>
      <c r="DQ344" s="38"/>
      <c r="DR344" s="38"/>
      <c r="DS344" s="38"/>
      <c r="DT344" s="38"/>
      <c r="DU344" s="38"/>
      <c r="DV344" s="38"/>
      <c r="DW344" s="38"/>
      <c r="DX344" s="38"/>
      <c r="DY344" s="38"/>
      <c r="DZ344" s="38"/>
      <c r="EA344" s="38"/>
      <c r="EB344" s="38"/>
      <c r="EC344" s="38"/>
      <c r="ED344" s="38"/>
      <c r="EE344" s="38"/>
      <c r="EF344" s="38"/>
      <c r="EG344" s="38"/>
      <c r="EH344" s="38"/>
      <c r="EI344" s="38"/>
      <c r="EJ344" s="38"/>
      <c r="EK344" s="38"/>
      <c r="EL344" s="38"/>
      <c r="EM344" s="38"/>
      <c r="EN344" s="38"/>
      <c r="EO344" s="38"/>
      <c r="EP344" s="38"/>
      <c r="EQ344" s="38"/>
      <c r="ER344" s="38"/>
      <c r="ES344" s="38"/>
      <c r="ET344" s="38"/>
      <c r="EU344" s="38"/>
      <c r="EV344" s="38"/>
      <c r="EW344" s="38"/>
      <c r="EX344" s="38"/>
      <c r="EY344" s="38"/>
      <c r="EZ344" s="38"/>
      <c r="FA344" s="38"/>
      <c r="FB344" s="38"/>
      <c r="FC344" s="38"/>
      <c r="FD344" s="38"/>
      <c r="FE344" s="38"/>
      <c r="FF344" s="38"/>
      <c r="FG344" s="38"/>
      <c r="FH344" s="38"/>
      <c r="FI344" s="38"/>
      <c r="FJ344" s="38"/>
      <c r="FK344" s="38"/>
      <c r="FL344" s="38"/>
      <c r="FM344" s="38"/>
      <c r="FN344" s="38"/>
      <c r="FO344" s="38"/>
      <c r="FP344" s="38"/>
      <c r="FQ344" s="38"/>
      <c r="FR344" s="38"/>
      <c r="FS344" s="38"/>
      <c r="FT344" s="38"/>
      <c r="FU344" s="38"/>
      <c r="FV344" s="38"/>
      <c r="FW344" s="38"/>
      <c r="FX344" s="38"/>
      <c r="FY344" s="38"/>
      <c r="FZ344" s="38"/>
      <c r="GA344" s="38"/>
      <c r="GB344" s="38"/>
      <c r="GC344" s="38"/>
      <c r="GD344" s="38"/>
      <c r="GE344" s="38"/>
      <c r="GF344" s="38"/>
      <c r="GG344" s="38"/>
      <c r="GH344" s="38"/>
      <c r="GI344" s="38"/>
      <c r="GJ344" s="38"/>
      <c r="GK344" s="38"/>
      <c r="GL344" s="38"/>
      <c r="GM344" s="38"/>
      <c r="GN344" s="38"/>
      <c r="GO344" s="38"/>
      <c r="GP344" s="38"/>
      <c r="GQ344" s="38"/>
      <c r="GR344" s="38"/>
      <c r="GS344" s="38"/>
      <c r="GT344" s="38"/>
      <c r="GU344" s="38"/>
      <c r="GV344" s="38"/>
      <c r="GW344" s="38"/>
      <c r="GX344" s="38"/>
      <c r="GY344" s="38"/>
      <c r="GZ344" s="38"/>
      <c r="HA344" s="38"/>
      <c r="HB344" s="38"/>
      <c r="HC344" s="38"/>
      <c r="HD344" s="38"/>
      <c r="HE344" s="38"/>
      <c r="HF344" s="38"/>
      <c r="HG344" s="38"/>
      <c r="HH344" s="38"/>
      <c r="HI344" s="38"/>
      <c r="HJ344" s="38"/>
      <c r="HK344" s="38"/>
      <c r="HL344" s="38"/>
      <c r="HM344" s="38"/>
      <c r="HN344" s="38"/>
      <c r="HO344" s="38"/>
      <c r="HP344" s="38"/>
      <c r="HQ344" s="38"/>
      <c r="HR344" s="38"/>
      <c r="HS344" s="38"/>
      <c r="HT344" s="38"/>
      <c r="HU344" s="38"/>
      <c r="HV344" s="38"/>
      <c r="HW344" s="38"/>
      <c r="HX344" s="38"/>
      <c r="HY344" s="38"/>
      <c r="HZ344" s="38"/>
      <c r="IA344" s="38"/>
      <c r="IB344" s="38"/>
      <c r="IC344" s="38"/>
      <c r="ID344" s="38"/>
      <c r="IE344" s="38"/>
      <c r="IF344" s="38"/>
      <c r="IG344" s="38"/>
      <c r="IH344" s="38"/>
      <c r="II344" s="38"/>
      <c r="IJ344" s="38"/>
      <c r="IK344" s="38"/>
      <c r="IL344" s="38"/>
      <c r="IM344" s="38"/>
    </row>
    <row r="345" spans="2:247" s="36" customFormat="1" x14ac:dyDescent="0.25">
      <c r="C345" s="47"/>
      <c r="D345" s="38"/>
      <c r="E345" s="38"/>
      <c r="F345" s="47"/>
      <c r="G345" s="38"/>
      <c r="H345" s="57"/>
      <c r="I345" s="49"/>
      <c r="J345" s="49"/>
      <c r="K345" s="82"/>
      <c r="M345" s="71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P345" s="38"/>
      <c r="BQ345" s="38"/>
      <c r="BR345" s="38"/>
      <c r="BS345" s="38"/>
      <c r="BT345" s="38"/>
      <c r="BU345" s="38"/>
      <c r="BV345" s="38"/>
      <c r="BW345" s="38"/>
      <c r="BX345" s="38"/>
      <c r="BY345" s="38"/>
      <c r="BZ345" s="38"/>
      <c r="CA345" s="38"/>
      <c r="CB345" s="38"/>
      <c r="CC345" s="38"/>
      <c r="CD345" s="38"/>
      <c r="CE345" s="38"/>
      <c r="CF345" s="38"/>
      <c r="CG345" s="38"/>
      <c r="CH345" s="38"/>
      <c r="CI345" s="38"/>
      <c r="CJ345" s="38"/>
      <c r="CK345" s="38"/>
      <c r="CL345" s="38"/>
      <c r="CM345" s="38"/>
      <c r="CN345" s="38"/>
      <c r="CO345" s="38"/>
      <c r="CP345" s="38"/>
      <c r="CQ345" s="38"/>
      <c r="CR345" s="38"/>
      <c r="CS345" s="38"/>
      <c r="CT345" s="38"/>
      <c r="CU345" s="38"/>
      <c r="CV345" s="38"/>
      <c r="CW345" s="38"/>
      <c r="CX345" s="38"/>
      <c r="CY345" s="38"/>
      <c r="CZ345" s="38"/>
      <c r="DA345" s="38"/>
      <c r="DB345" s="38"/>
      <c r="DC345" s="38"/>
      <c r="DD345" s="38"/>
      <c r="DE345" s="38"/>
      <c r="DF345" s="38"/>
      <c r="DG345" s="38"/>
      <c r="DH345" s="38"/>
      <c r="DI345" s="38"/>
      <c r="DJ345" s="38"/>
      <c r="DK345" s="38"/>
      <c r="DL345" s="38"/>
      <c r="DM345" s="38"/>
      <c r="DN345" s="38"/>
      <c r="DO345" s="38"/>
      <c r="DP345" s="38"/>
      <c r="DQ345" s="38"/>
      <c r="DR345" s="38"/>
      <c r="DS345" s="38"/>
      <c r="DT345" s="38"/>
      <c r="DU345" s="38"/>
      <c r="DV345" s="38"/>
      <c r="DW345" s="38"/>
      <c r="DX345" s="38"/>
      <c r="DY345" s="38"/>
      <c r="DZ345" s="38"/>
      <c r="EA345" s="38"/>
      <c r="EB345" s="38"/>
      <c r="EC345" s="38"/>
      <c r="ED345" s="38"/>
      <c r="EE345" s="38"/>
      <c r="EF345" s="38"/>
      <c r="EG345" s="38"/>
      <c r="EH345" s="38"/>
      <c r="EI345" s="38"/>
      <c r="EJ345" s="38"/>
      <c r="EK345" s="38"/>
      <c r="EL345" s="38"/>
      <c r="EM345" s="38"/>
      <c r="EN345" s="38"/>
      <c r="EO345" s="38"/>
      <c r="EP345" s="38"/>
      <c r="EQ345" s="38"/>
      <c r="ER345" s="38"/>
      <c r="ES345" s="38"/>
      <c r="ET345" s="38"/>
      <c r="EU345" s="38"/>
      <c r="EV345" s="38"/>
      <c r="EW345" s="38"/>
      <c r="EX345" s="38"/>
      <c r="EY345" s="38"/>
      <c r="EZ345" s="38"/>
      <c r="FA345" s="38"/>
      <c r="FB345" s="38"/>
      <c r="FC345" s="38"/>
      <c r="FD345" s="38"/>
      <c r="FE345" s="38"/>
      <c r="FF345" s="38"/>
      <c r="FG345" s="38"/>
      <c r="FH345" s="38"/>
      <c r="FI345" s="38"/>
      <c r="FJ345" s="38"/>
      <c r="FK345" s="38"/>
      <c r="FL345" s="38"/>
      <c r="FM345" s="38"/>
      <c r="FN345" s="38"/>
      <c r="FO345" s="38"/>
      <c r="FP345" s="38"/>
      <c r="FQ345" s="38"/>
      <c r="FR345" s="38"/>
      <c r="FS345" s="38"/>
      <c r="FT345" s="38"/>
      <c r="FU345" s="38"/>
      <c r="FV345" s="38"/>
      <c r="FW345" s="38"/>
      <c r="FX345" s="38"/>
      <c r="FY345" s="38"/>
      <c r="FZ345" s="38"/>
      <c r="GA345" s="38"/>
      <c r="GB345" s="38"/>
      <c r="GC345" s="38"/>
      <c r="GD345" s="38"/>
      <c r="GE345" s="38"/>
      <c r="GF345" s="38"/>
      <c r="GG345" s="38"/>
      <c r="GH345" s="38"/>
      <c r="GI345" s="38"/>
      <c r="GJ345" s="38"/>
      <c r="GK345" s="38"/>
      <c r="GL345" s="38"/>
      <c r="GM345" s="38"/>
      <c r="GN345" s="38"/>
      <c r="GO345" s="38"/>
      <c r="GP345" s="38"/>
      <c r="GQ345" s="38"/>
      <c r="GR345" s="38"/>
      <c r="GS345" s="38"/>
      <c r="GT345" s="38"/>
      <c r="GU345" s="38"/>
      <c r="GV345" s="38"/>
      <c r="GW345" s="38"/>
      <c r="GX345" s="38"/>
      <c r="GY345" s="38"/>
      <c r="GZ345" s="38"/>
      <c r="HA345" s="38"/>
      <c r="HB345" s="38"/>
      <c r="HC345" s="38"/>
      <c r="HD345" s="38"/>
      <c r="HE345" s="38"/>
      <c r="HF345" s="38"/>
      <c r="HG345" s="38"/>
      <c r="HH345" s="38"/>
      <c r="HI345" s="38"/>
      <c r="HJ345" s="38"/>
      <c r="HK345" s="38"/>
      <c r="HL345" s="38"/>
      <c r="HM345" s="38"/>
      <c r="HN345" s="38"/>
      <c r="HO345" s="38"/>
      <c r="HP345" s="38"/>
      <c r="HQ345" s="38"/>
      <c r="HR345" s="38"/>
      <c r="HS345" s="38"/>
      <c r="HT345" s="38"/>
      <c r="HU345" s="38"/>
      <c r="HV345" s="38"/>
      <c r="HW345" s="38"/>
      <c r="HX345" s="38"/>
      <c r="HY345" s="38"/>
      <c r="HZ345" s="38"/>
      <c r="IA345" s="38"/>
      <c r="IB345" s="38"/>
      <c r="IC345" s="38"/>
      <c r="ID345" s="38"/>
      <c r="IE345" s="38"/>
      <c r="IF345" s="38"/>
      <c r="IG345" s="38"/>
      <c r="IH345" s="38"/>
      <c r="II345" s="38"/>
      <c r="IJ345" s="38"/>
      <c r="IK345" s="38"/>
      <c r="IL345" s="38"/>
      <c r="IM345" s="38"/>
    </row>
    <row r="346" spans="2:247" s="36" customFormat="1" x14ac:dyDescent="0.25">
      <c r="C346" s="47"/>
      <c r="D346" s="38"/>
      <c r="E346" s="38"/>
      <c r="F346" s="47"/>
      <c r="G346" s="38"/>
      <c r="H346" s="57"/>
      <c r="I346" s="49"/>
      <c r="J346" s="49"/>
      <c r="K346" s="82"/>
      <c r="M346" s="71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  <c r="CI346" s="38"/>
      <c r="CJ346" s="38"/>
      <c r="CK346" s="38"/>
      <c r="CL346" s="38"/>
      <c r="CM346" s="38"/>
      <c r="CN346" s="38"/>
      <c r="CO346" s="38"/>
      <c r="CP346" s="38"/>
      <c r="CQ346" s="38"/>
      <c r="CR346" s="38"/>
      <c r="CS346" s="38"/>
      <c r="CT346" s="38"/>
      <c r="CU346" s="38"/>
      <c r="CV346" s="38"/>
      <c r="CW346" s="38"/>
      <c r="CX346" s="38"/>
      <c r="CY346" s="38"/>
      <c r="CZ346" s="38"/>
      <c r="DA346" s="38"/>
      <c r="DB346" s="38"/>
      <c r="DC346" s="38"/>
      <c r="DD346" s="38"/>
      <c r="DE346" s="38"/>
      <c r="DF346" s="38"/>
      <c r="DG346" s="38"/>
      <c r="DH346" s="38"/>
      <c r="DI346" s="38"/>
      <c r="DJ346" s="38"/>
      <c r="DK346" s="38"/>
      <c r="DL346" s="38"/>
      <c r="DM346" s="38"/>
      <c r="DN346" s="38"/>
      <c r="DO346" s="38"/>
      <c r="DP346" s="38"/>
      <c r="DQ346" s="38"/>
      <c r="DR346" s="38"/>
      <c r="DS346" s="38"/>
      <c r="DT346" s="38"/>
      <c r="DU346" s="38"/>
      <c r="DV346" s="38"/>
      <c r="DW346" s="38"/>
      <c r="DX346" s="38"/>
      <c r="DY346" s="38"/>
      <c r="DZ346" s="38"/>
      <c r="EA346" s="38"/>
      <c r="EB346" s="38"/>
      <c r="EC346" s="38"/>
      <c r="ED346" s="38"/>
      <c r="EE346" s="38"/>
      <c r="EF346" s="38"/>
      <c r="EG346" s="38"/>
      <c r="EH346" s="38"/>
      <c r="EI346" s="38"/>
      <c r="EJ346" s="38"/>
      <c r="EK346" s="38"/>
      <c r="EL346" s="38"/>
      <c r="EM346" s="38"/>
      <c r="EN346" s="38"/>
      <c r="EO346" s="38"/>
      <c r="EP346" s="38"/>
      <c r="EQ346" s="38"/>
      <c r="ER346" s="38"/>
      <c r="ES346" s="38"/>
      <c r="ET346" s="38"/>
      <c r="EU346" s="38"/>
      <c r="EV346" s="38"/>
      <c r="EW346" s="38"/>
      <c r="EX346" s="38"/>
      <c r="EY346" s="38"/>
      <c r="EZ346" s="38"/>
      <c r="FA346" s="38"/>
      <c r="FB346" s="38"/>
      <c r="FC346" s="38"/>
      <c r="FD346" s="38"/>
      <c r="FE346" s="38"/>
      <c r="FF346" s="38"/>
      <c r="FG346" s="38"/>
      <c r="FH346" s="38"/>
      <c r="FI346" s="38"/>
      <c r="FJ346" s="38"/>
      <c r="FK346" s="38"/>
      <c r="FL346" s="38"/>
      <c r="FM346" s="38"/>
      <c r="FN346" s="38"/>
      <c r="FO346" s="38"/>
      <c r="FP346" s="38"/>
      <c r="FQ346" s="38"/>
      <c r="FR346" s="38"/>
      <c r="FS346" s="38"/>
      <c r="FT346" s="38"/>
      <c r="FU346" s="38"/>
      <c r="FV346" s="38"/>
      <c r="FW346" s="38"/>
      <c r="FX346" s="38"/>
      <c r="FY346" s="38"/>
      <c r="FZ346" s="38"/>
      <c r="GA346" s="38"/>
      <c r="GB346" s="38"/>
      <c r="GC346" s="38"/>
      <c r="GD346" s="38"/>
      <c r="GE346" s="38"/>
      <c r="GF346" s="38"/>
      <c r="GG346" s="38"/>
      <c r="GH346" s="38"/>
      <c r="GI346" s="38"/>
      <c r="GJ346" s="38"/>
      <c r="GK346" s="38"/>
      <c r="GL346" s="38"/>
      <c r="GM346" s="38"/>
      <c r="GN346" s="38"/>
      <c r="GO346" s="38"/>
      <c r="GP346" s="38"/>
      <c r="GQ346" s="38"/>
      <c r="GR346" s="38"/>
      <c r="GS346" s="38"/>
      <c r="GT346" s="38"/>
      <c r="GU346" s="38"/>
      <c r="GV346" s="38"/>
      <c r="GW346" s="38"/>
      <c r="GX346" s="38"/>
      <c r="GY346" s="38"/>
      <c r="GZ346" s="38"/>
      <c r="HA346" s="38"/>
      <c r="HB346" s="38"/>
      <c r="HC346" s="38"/>
      <c r="HD346" s="38"/>
      <c r="HE346" s="38"/>
      <c r="HF346" s="38"/>
      <c r="HG346" s="38"/>
      <c r="HH346" s="38"/>
      <c r="HI346" s="38"/>
      <c r="HJ346" s="38"/>
      <c r="HK346" s="38"/>
      <c r="HL346" s="38"/>
      <c r="HM346" s="38"/>
      <c r="HN346" s="38"/>
      <c r="HO346" s="38"/>
      <c r="HP346" s="38"/>
      <c r="HQ346" s="38"/>
      <c r="HR346" s="38"/>
      <c r="HS346" s="38"/>
      <c r="HT346" s="38"/>
      <c r="HU346" s="38"/>
      <c r="HV346" s="38"/>
      <c r="HW346" s="38"/>
      <c r="HX346" s="38"/>
      <c r="HY346" s="38"/>
      <c r="HZ346" s="38"/>
      <c r="IA346" s="38"/>
      <c r="IB346" s="38"/>
      <c r="IC346" s="38"/>
      <c r="ID346" s="38"/>
      <c r="IE346" s="38"/>
      <c r="IF346" s="38"/>
      <c r="IG346" s="38"/>
      <c r="IH346" s="38"/>
      <c r="II346" s="38"/>
      <c r="IJ346" s="38"/>
      <c r="IK346" s="38"/>
      <c r="IL346" s="38"/>
      <c r="IM346" s="38"/>
    </row>
    <row r="347" spans="2:247" s="36" customFormat="1" x14ac:dyDescent="0.25">
      <c r="B347" s="38"/>
      <c r="C347" s="47"/>
      <c r="D347" s="38"/>
      <c r="E347" s="38"/>
      <c r="F347" s="47"/>
      <c r="G347" s="38"/>
      <c r="H347" s="57"/>
      <c r="I347" s="49"/>
      <c r="J347" s="49"/>
      <c r="K347" s="82"/>
      <c r="M347" s="71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38"/>
      <c r="BQ347" s="38"/>
      <c r="BR347" s="38"/>
      <c r="BS347" s="38"/>
      <c r="BT347" s="38"/>
      <c r="BU347" s="38"/>
      <c r="BV347" s="38"/>
      <c r="BW347" s="38"/>
      <c r="BX347" s="38"/>
      <c r="BY347" s="38"/>
      <c r="BZ347" s="38"/>
      <c r="CA347" s="38"/>
      <c r="CB347" s="38"/>
      <c r="CC347" s="38"/>
      <c r="CD347" s="38"/>
      <c r="CE347" s="38"/>
      <c r="CF347" s="38"/>
      <c r="CG347" s="38"/>
      <c r="CH347" s="38"/>
      <c r="CI347" s="38"/>
      <c r="CJ347" s="38"/>
      <c r="CK347" s="38"/>
      <c r="CL347" s="38"/>
      <c r="CM347" s="38"/>
      <c r="CN347" s="38"/>
      <c r="CO347" s="38"/>
      <c r="CP347" s="38"/>
      <c r="CQ347" s="38"/>
      <c r="CR347" s="38"/>
      <c r="CS347" s="38"/>
      <c r="CT347" s="38"/>
      <c r="CU347" s="38"/>
      <c r="CV347" s="38"/>
      <c r="CW347" s="38"/>
      <c r="CX347" s="38"/>
      <c r="CY347" s="38"/>
      <c r="CZ347" s="38"/>
      <c r="DA347" s="38"/>
      <c r="DB347" s="38"/>
      <c r="DC347" s="38"/>
      <c r="DD347" s="38"/>
      <c r="DE347" s="38"/>
      <c r="DF347" s="38"/>
      <c r="DG347" s="38"/>
      <c r="DH347" s="38"/>
      <c r="DI347" s="38"/>
      <c r="DJ347" s="38"/>
      <c r="DK347" s="38"/>
      <c r="DL347" s="38"/>
      <c r="DM347" s="38"/>
      <c r="DN347" s="38"/>
      <c r="DO347" s="38"/>
      <c r="DP347" s="38"/>
      <c r="DQ347" s="38"/>
      <c r="DR347" s="38"/>
      <c r="DS347" s="38"/>
      <c r="DT347" s="38"/>
      <c r="DU347" s="38"/>
      <c r="DV347" s="38"/>
      <c r="DW347" s="38"/>
      <c r="DX347" s="38"/>
      <c r="DY347" s="38"/>
      <c r="DZ347" s="38"/>
      <c r="EA347" s="38"/>
      <c r="EB347" s="38"/>
      <c r="EC347" s="38"/>
      <c r="ED347" s="38"/>
      <c r="EE347" s="38"/>
      <c r="EF347" s="38"/>
      <c r="EG347" s="38"/>
      <c r="EH347" s="38"/>
      <c r="EI347" s="38"/>
      <c r="EJ347" s="38"/>
      <c r="EK347" s="38"/>
      <c r="EL347" s="38"/>
      <c r="EM347" s="38"/>
      <c r="EN347" s="38"/>
      <c r="EO347" s="38"/>
      <c r="EP347" s="38"/>
      <c r="EQ347" s="38"/>
      <c r="ER347" s="38"/>
      <c r="ES347" s="38"/>
      <c r="ET347" s="38"/>
      <c r="EU347" s="38"/>
      <c r="EV347" s="38"/>
      <c r="EW347" s="38"/>
      <c r="EX347" s="38"/>
      <c r="EY347" s="38"/>
      <c r="EZ347" s="38"/>
      <c r="FA347" s="38"/>
      <c r="FB347" s="38"/>
      <c r="FC347" s="38"/>
      <c r="FD347" s="38"/>
      <c r="FE347" s="38"/>
      <c r="FF347" s="38"/>
      <c r="FG347" s="38"/>
      <c r="FH347" s="38"/>
      <c r="FI347" s="38"/>
      <c r="FJ347" s="38"/>
      <c r="FK347" s="38"/>
      <c r="FL347" s="38"/>
      <c r="FM347" s="38"/>
      <c r="FN347" s="38"/>
      <c r="FO347" s="38"/>
      <c r="FP347" s="38"/>
      <c r="FQ347" s="38"/>
      <c r="FR347" s="38"/>
      <c r="FS347" s="38"/>
      <c r="FT347" s="38"/>
      <c r="FU347" s="38"/>
      <c r="FV347" s="38"/>
      <c r="FW347" s="38"/>
      <c r="FX347" s="38"/>
      <c r="FY347" s="38"/>
      <c r="FZ347" s="38"/>
      <c r="GA347" s="38"/>
      <c r="GB347" s="38"/>
      <c r="GC347" s="38"/>
      <c r="GD347" s="38"/>
      <c r="GE347" s="38"/>
      <c r="GF347" s="38"/>
      <c r="GG347" s="38"/>
      <c r="GH347" s="38"/>
      <c r="GI347" s="38"/>
      <c r="GJ347" s="38"/>
      <c r="GK347" s="38"/>
      <c r="GL347" s="38"/>
      <c r="GM347" s="38"/>
      <c r="GN347" s="38"/>
      <c r="GO347" s="38"/>
      <c r="GP347" s="38"/>
      <c r="GQ347" s="38"/>
      <c r="GR347" s="38"/>
      <c r="GS347" s="38"/>
      <c r="GT347" s="38"/>
      <c r="GU347" s="38"/>
      <c r="GV347" s="38"/>
      <c r="GW347" s="38"/>
      <c r="GX347" s="38"/>
      <c r="GY347" s="38"/>
      <c r="GZ347" s="38"/>
      <c r="HA347" s="38"/>
      <c r="HB347" s="38"/>
      <c r="HC347" s="38"/>
      <c r="HD347" s="38"/>
      <c r="HE347" s="38"/>
      <c r="HF347" s="38"/>
      <c r="HG347" s="38"/>
      <c r="HH347" s="38"/>
      <c r="HI347" s="38"/>
      <c r="HJ347" s="38"/>
      <c r="HK347" s="38"/>
      <c r="HL347" s="38"/>
      <c r="HM347" s="38"/>
      <c r="HN347" s="38"/>
      <c r="HO347" s="38"/>
      <c r="HP347" s="38"/>
      <c r="HQ347" s="38"/>
      <c r="HR347" s="38"/>
      <c r="HS347" s="38"/>
      <c r="HT347" s="38"/>
      <c r="HU347" s="38"/>
      <c r="HV347" s="38"/>
      <c r="HW347" s="38"/>
      <c r="HX347" s="38"/>
      <c r="HY347" s="38"/>
      <c r="HZ347" s="38"/>
      <c r="IA347" s="38"/>
      <c r="IB347" s="38"/>
      <c r="IC347" s="38"/>
      <c r="ID347" s="38"/>
      <c r="IE347" s="38"/>
      <c r="IF347" s="38"/>
      <c r="IG347" s="38"/>
      <c r="IH347" s="38"/>
      <c r="II347" s="38"/>
      <c r="IJ347" s="38"/>
      <c r="IK347" s="38"/>
      <c r="IL347" s="38"/>
      <c r="IM347" s="38"/>
    </row>
    <row r="348" spans="2:247" s="36" customFormat="1" x14ac:dyDescent="0.25">
      <c r="B348" s="38"/>
      <c r="C348" s="34"/>
      <c r="D348" s="34"/>
      <c r="E348" s="34"/>
      <c r="F348" s="34"/>
      <c r="G348" s="34"/>
      <c r="H348" s="34"/>
      <c r="I348" s="34"/>
      <c r="J348" s="34"/>
      <c r="K348" s="82"/>
      <c r="M348" s="71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  <c r="CD348" s="38"/>
      <c r="CE348" s="38"/>
      <c r="CF348" s="38"/>
      <c r="CG348" s="38"/>
      <c r="CH348" s="38"/>
      <c r="CI348" s="38"/>
      <c r="CJ348" s="38"/>
      <c r="CK348" s="38"/>
      <c r="CL348" s="38"/>
      <c r="CM348" s="38"/>
      <c r="CN348" s="38"/>
      <c r="CO348" s="38"/>
      <c r="CP348" s="38"/>
      <c r="CQ348" s="38"/>
      <c r="CR348" s="38"/>
      <c r="CS348" s="38"/>
      <c r="CT348" s="38"/>
      <c r="CU348" s="38"/>
      <c r="CV348" s="38"/>
      <c r="CW348" s="38"/>
      <c r="CX348" s="38"/>
      <c r="CY348" s="38"/>
      <c r="CZ348" s="38"/>
      <c r="DA348" s="38"/>
      <c r="DB348" s="38"/>
      <c r="DC348" s="38"/>
      <c r="DD348" s="38"/>
      <c r="DE348" s="38"/>
      <c r="DF348" s="38"/>
      <c r="DG348" s="38"/>
      <c r="DH348" s="38"/>
      <c r="DI348" s="38"/>
      <c r="DJ348" s="38"/>
      <c r="DK348" s="38"/>
      <c r="DL348" s="38"/>
      <c r="DM348" s="38"/>
      <c r="DN348" s="38"/>
      <c r="DO348" s="38"/>
      <c r="DP348" s="38"/>
      <c r="DQ348" s="38"/>
      <c r="DR348" s="38"/>
      <c r="DS348" s="38"/>
      <c r="DT348" s="38"/>
      <c r="DU348" s="38"/>
      <c r="DV348" s="38"/>
      <c r="DW348" s="38"/>
      <c r="DX348" s="38"/>
      <c r="DY348" s="38"/>
      <c r="DZ348" s="38"/>
      <c r="EA348" s="38"/>
      <c r="EB348" s="38"/>
      <c r="EC348" s="38"/>
      <c r="ED348" s="38"/>
      <c r="EE348" s="38"/>
      <c r="EF348" s="38"/>
      <c r="EG348" s="38"/>
      <c r="EH348" s="38"/>
      <c r="EI348" s="38"/>
      <c r="EJ348" s="38"/>
      <c r="EK348" s="38"/>
      <c r="EL348" s="38"/>
      <c r="EM348" s="38"/>
      <c r="EN348" s="38"/>
      <c r="EO348" s="38"/>
      <c r="EP348" s="38"/>
      <c r="EQ348" s="38"/>
      <c r="ER348" s="38"/>
      <c r="ES348" s="38"/>
      <c r="ET348" s="38"/>
      <c r="EU348" s="38"/>
      <c r="EV348" s="38"/>
      <c r="EW348" s="38"/>
      <c r="EX348" s="38"/>
      <c r="EY348" s="38"/>
      <c r="EZ348" s="38"/>
      <c r="FA348" s="38"/>
      <c r="FB348" s="38"/>
      <c r="FC348" s="38"/>
      <c r="FD348" s="38"/>
      <c r="FE348" s="38"/>
      <c r="FF348" s="38"/>
      <c r="FG348" s="38"/>
      <c r="FH348" s="38"/>
      <c r="FI348" s="38"/>
      <c r="FJ348" s="38"/>
      <c r="FK348" s="38"/>
      <c r="FL348" s="38"/>
      <c r="FM348" s="38"/>
      <c r="FN348" s="38"/>
      <c r="FO348" s="38"/>
      <c r="FP348" s="38"/>
      <c r="FQ348" s="38"/>
      <c r="FR348" s="38"/>
      <c r="FS348" s="38"/>
      <c r="FT348" s="38"/>
      <c r="FU348" s="38"/>
      <c r="FV348" s="38"/>
      <c r="FW348" s="38"/>
      <c r="FX348" s="38"/>
      <c r="FY348" s="38"/>
      <c r="FZ348" s="38"/>
      <c r="GA348" s="38"/>
      <c r="GB348" s="38"/>
      <c r="GC348" s="38"/>
      <c r="GD348" s="38"/>
      <c r="GE348" s="38"/>
      <c r="GF348" s="38"/>
      <c r="GG348" s="38"/>
      <c r="GH348" s="38"/>
      <c r="GI348" s="38"/>
      <c r="GJ348" s="38"/>
      <c r="GK348" s="38"/>
      <c r="GL348" s="38"/>
      <c r="GM348" s="38"/>
      <c r="GN348" s="38"/>
      <c r="GO348" s="38"/>
      <c r="GP348" s="38"/>
      <c r="GQ348" s="38"/>
      <c r="GR348" s="38"/>
      <c r="GS348" s="38"/>
      <c r="GT348" s="38"/>
      <c r="GU348" s="38"/>
      <c r="GV348" s="38"/>
      <c r="GW348" s="38"/>
      <c r="GX348" s="38"/>
      <c r="GY348" s="38"/>
      <c r="GZ348" s="38"/>
      <c r="HA348" s="38"/>
      <c r="HB348" s="38"/>
      <c r="HC348" s="38"/>
      <c r="HD348" s="38"/>
      <c r="HE348" s="38"/>
      <c r="HF348" s="38"/>
      <c r="HG348" s="38"/>
      <c r="HH348" s="38"/>
      <c r="HI348" s="38"/>
      <c r="HJ348" s="38"/>
      <c r="HK348" s="38"/>
      <c r="HL348" s="38"/>
      <c r="HM348" s="38"/>
      <c r="HN348" s="38"/>
      <c r="HO348" s="38"/>
      <c r="HP348" s="38"/>
      <c r="HQ348" s="38"/>
      <c r="HR348" s="38"/>
      <c r="HS348" s="38"/>
      <c r="HT348" s="38"/>
      <c r="HU348" s="38"/>
      <c r="HV348" s="38"/>
      <c r="HW348" s="38"/>
      <c r="HX348" s="38"/>
      <c r="HY348" s="38"/>
      <c r="HZ348" s="38"/>
      <c r="IA348" s="38"/>
      <c r="IB348" s="38"/>
      <c r="IC348" s="38"/>
      <c r="ID348" s="38"/>
      <c r="IE348" s="38"/>
      <c r="IF348" s="38"/>
      <c r="IG348" s="38"/>
      <c r="IH348" s="38"/>
      <c r="II348" s="38"/>
      <c r="IJ348" s="38"/>
      <c r="IK348" s="38"/>
      <c r="IL348" s="38"/>
      <c r="IM348" s="38"/>
    </row>
    <row r="349" spans="2:247" s="36" customFormat="1" x14ac:dyDescent="0.25">
      <c r="B349" s="38"/>
      <c r="C349" s="46"/>
      <c r="D349" s="178"/>
      <c r="E349" s="178"/>
      <c r="F349" s="178"/>
      <c r="G349" s="178"/>
      <c r="H349" s="178"/>
      <c r="I349" s="178"/>
      <c r="J349" s="68"/>
      <c r="K349" s="82"/>
      <c r="L349" s="38"/>
      <c r="M349" s="71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  <c r="CL349" s="38"/>
      <c r="CM349" s="38"/>
      <c r="CN349" s="38"/>
      <c r="CO349" s="38"/>
      <c r="CP349" s="38"/>
      <c r="CQ349" s="38"/>
      <c r="CR349" s="38"/>
      <c r="CS349" s="38"/>
      <c r="CT349" s="38"/>
      <c r="CU349" s="38"/>
      <c r="CV349" s="38"/>
      <c r="CW349" s="38"/>
      <c r="CX349" s="38"/>
      <c r="CY349" s="38"/>
      <c r="CZ349" s="38"/>
      <c r="DA349" s="38"/>
      <c r="DB349" s="38"/>
      <c r="DC349" s="38"/>
      <c r="DD349" s="38"/>
      <c r="DE349" s="38"/>
      <c r="DF349" s="38"/>
      <c r="DG349" s="38"/>
      <c r="DH349" s="38"/>
      <c r="DI349" s="38"/>
      <c r="DJ349" s="38"/>
      <c r="DK349" s="38"/>
      <c r="DL349" s="38"/>
      <c r="DM349" s="38"/>
      <c r="DN349" s="38"/>
      <c r="DO349" s="38"/>
      <c r="DP349" s="38"/>
      <c r="DQ349" s="38"/>
      <c r="DR349" s="38"/>
      <c r="DS349" s="38"/>
      <c r="DT349" s="38"/>
      <c r="DU349" s="38"/>
      <c r="DV349" s="38"/>
      <c r="DW349" s="38"/>
      <c r="DX349" s="38"/>
      <c r="DY349" s="38"/>
      <c r="DZ349" s="38"/>
      <c r="EA349" s="38"/>
      <c r="EB349" s="38"/>
      <c r="EC349" s="38"/>
      <c r="ED349" s="38"/>
      <c r="EE349" s="38"/>
      <c r="EF349" s="38"/>
      <c r="EG349" s="38"/>
      <c r="EH349" s="38"/>
      <c r="EI349" s="38"/>
      <c r="EJ349" s="38"/>
      <c r="EK349" s="38"/>
      <c r="EL349" s="38"/>
      <c r="EM349" s="38"/>
      <c r="EN349" s="38"/>
      <c r="EO349" s="38"/>
      <c r="EP349" s="38"/>
      <c r="EQ349" s="38"/>
      <c r="ER349" s="38"/>
      <c r="ES349" s="38"/>
      <c r="ET349" s="38"/>
      <c r="EU349" s="38"/>
      <c r="EV349" s="38"/>
      <c r="EW349" s="38"/>
      <c r="EX349" s="38"/>
      <c r="EY349" s="38"/>
      <c r="EZ349" s="38"/>
      <c r="FA349" s="38"/>
      <c r="FB349" s="38"/>
      <c r="FC349" s="38"/>
      <c r="FD349" s="38"/>
      <c r="FE349" s="38"/>
      <c r="FF349" s="38"/>
      <c r="FG349" s="38"/>
      <c r="FH349" s="38"/>
      <c r="FI349" s="38"/>
      <c r="FJ349" s="38"/>
      <c r="FK349" s="38"/>
      <c r="FL349" s="38"/>
      <c r="FM349" s="38"/>
      <c r="FN349" s="38"/>
      <c r="FO349" s="38"/>
      <c r="FP349" s="38"/>
      <c r="FQ349" s="38"/>
      <c r="FR349" s="38"/>
      <c r="FS349" s="38"/>
      <c r="FT349" s="38"/>
      <c r="FU349" s="38"/>
      <c r="FV349" s="38"/>
      <c r="FW349" s="38"/>
      <c r="FX349" s="38"/>
      <c r="FY349" s="38"/>
      <c r="FZ349" s="38"/>
      <c r="GA349" s="38"/>
      <c r="GB349" s="38"/>
      <c r="GC349" s="38"/>
      <c r="GD349" s="38"/>
      <c r="GE349" s="38"/>
      <c r="GF349" s="38"/>
      <c r="GG349" s="38"/>
      <c r="GH349" s="38"/>
      <c r="GI349" s="38"/>
      <c r="GJ349" s="38"/>
      <c r="GK349" s="38"/>
      <c r="GL349" s="38"/>
      <c r="GM349" s="38"/>
      <c r="GN349" s="38"/>
      <c r="GO349" s="38"/>
      <c r="GP349" s="38"/>
      <c r="GQ349" s="38"/>
      <c r="GR349" s="38"/>
      <c r="GS349" s="38"/>
      <c r="GT349" s="38"/>
      <c r="GU349" s="38"/>
      <c r="GV349" s="38"/>
      <c r="GW349" s="38"/>
      <c r="GX349" s="38"/>
      <c r="GY349" s="38"/>
      <c r="GZ349" s="38"/>
      <c r="HA349" s="38"/>
      <c r="HB349" s="38"/>
      <c r="HC349" s="38"/>
      <c r="HD349" s="38"/>
      <c r="HE349" s="38"/>
      <c r="HF349" s="38"/>
      <c r="HG349" s="38"/>
      <c r="HH349" s="38"/>
      <c r="HI349" s="38"/>
      <c r="HJ349" s="38"/>
      <c r="HK349" s="38"/>
      <c r="HL349" s="38"/>
      <c r="HM349" s="38"/>
      <c r="HN349" s="38"/>
      <c r="HO349" s="38"/>
      <c r="HP349" s="38"/>
      <c r="HQ349" s="38"/>
      <c r="HR349" s="38"/>
      <c r="HS349" s="38"/>
      <c r="HT349" s="38"/>
      <c r="HU349" s="38"/>
      <c r="HV349" s="38"/>
      <c r="HW349" s="38"/>
      <c r="HX349" s="38"/>
      <c r="HY349" s="38"/>
      <c r="HZ349" s="38"/>
      <c r="IA349" s="38"/>
      <c r="IB349" s="38"/>
      <c r="IC349" s="38"/>
      <c r="ID349" s="38"/>
      <c r="IE349" s="38"/>
      <c r="IF349" s="38"/>
      <c r="IG349" s="38"/>
      <c r="IH349" s="38"/>
      <c r="II349" s="38"/>
      <c r="IJ349" s="38"/>
      <c r="IK349" s="38"/>
      <c r="IL349" s="38"/>
      <c r="IM349" s="38"/>
    </row>
    <row r="350" spans="2:247" x14ac:dyDescent="0.25">
      <c r="C350" s="46"/>
      <c r="D350" s="39"/>
      <c r="E350" s="39"/>
      <c r="F350" s="39"/>
      <c r="G350" s="39"/>
      <c r="H350" s="39"/>
      <c r="I350" s="39"/>
      <c r="J350" s="68"/>
    </row>
    <row r="351" spans="2:247" x14ac:dyDescent="0.25">
      <c r="C351" s="36"/>
      <c r="D351" s="36"/>
      <c r="E351" s="36"/>
      <c r="F351" s="36"/>
      <c r="G351" s="36"/>
      <c r="H351" s="36"/>
      <c r="I351" s="36"/>
      <c r="J351" s="36"/>
    </row>
    <row r="352" spans="2:247" x14ac:dyDescent="0.25">
      <c r="C352" s="40"/>
      <c r="D352" s="40"/>
      <c r="E352" s="40"/>
      <c r="F352" s="40"/>
      <c r="G352" s="40"/>
      <c r="H352" s="59"/>
      <c r="I352" s="50"/>
      <c r="J352" s="50"/>
    </row>
    <row r="353" spans="2:13" x14ac:dyDescent="0.25">
      <c r="B353" s="67"/>
      <c r="C353" s="36"/>
      <c r="D353" s="36"/>
      <c r="E353" s="36"/>
      <c r="F353" s="36"/>
      <c r="G353" s="36"/>
      <c r="H353" s="36"/>
      <c r="I353" s="36"/>
      <c r="J353" s="36"/>
    </row>
    <row r="354" spans="2:13" x14ac:dyDescent="0.25">
      <c r="B354" s="36"/>
      <c r="C354" s="36"/>
      <c r="D354" s="36"/>
      <c r="E354" s="36"/>
      <c r="F354" s="36"/>
      <c r="G354" s="40"/>
      <c r="H354" s="59"/>
      <c r="I354" s="50"/>
      <c r="J354" s="50"/>
    </row>
    <row r="355" spans="2:13" x14ac:dyDescent="0.25">
      <c r="B355" s="36"/>
      <c r="C355" s="36"/>
      <c r="D355" s="36"/>
      <c r="E355" s="36"/>
      <c r="F355" s="36"/>
      <c r="G355" s="36"/>
      <c r="H355" s="36"/>
      <c r="I355" s="36"/>
      <c r="J355" s="36"/>
    </row>
    <row r="356" spans="2:13" x14ac:dyDescent="0.25">
      <c r="B356" s="36"/>
      <c r="C356" s="36"/>
      <c r="D356" s="36"/>
      <c r="E356" s="36"/>
      <c r="F356" s="36"/>
      <c r="G356" s="36"/>
      <c r="H356" s="60"/>
      <c r="I356" s="48"/>
      <c r="J356" s="48"/>
    </row>
    <row r="357" spans="2:13" x14ac:dyDescent="0.25">
      <c r="B357" s="36"/>
      <c r="C357" s="36"/>
      <c r="D357" s="36"/>
      <c r="E357" s="36"/>
      <c r="F357" s="36"/>
      <c r="G357" s="36"/>
      <c r="H357" s="36"/>
      <c r="I357" s="36"/>
      <c r="J357" s="36"/>
    </row>
    <row r="358" spans="2:13" s="36" customFormat="1" x14ac:dyDescent="0.25">
      <c r="H358" s="60"/>
      <c r="I358" s="48"/>
      <c r="J358" s="48"/>
      <c r="K358" s="75"/>
      <c r="M358" s="73"/>
    </row>
    <row r="359" spans="2:13" s="36" customFormat="1" x14ac:dyDescent="0.25">
      <c r="H359" s="60"/>
      <c r="I359" s="48"/>
      <c r="J359" s="48"/>
      <c r="K359" s="75"/>
      <c r="M359" s="73"/>
    </row>
    <row r="360" spans="2:13" s="36" customFormat="1" x14ac:dyDescent="0.25">
      <c r="B360" s="38"/>
      <c r="H360" s="60"/>
      <c r="I360" s="48"/>
      <c r="J360" s="48"/>
      <c r="K360" s="75"/>
      <c r="M360" s="73"/>
    </row>
    <row r="361" spans="2:13" s="36" customFormat="1" x14ac:dyDescent="0.25">
      <c r="H361" s="60"/>
      <c r="I361" s="48"/>
      <c r="J361" s="48"/>
      <c r="K361" s="75"/>
      <c r="M361" s="73"/>
    </row>
    <row r="362" spans="2:13" s="36" customFormat="1" x14ac:dyDescent="0.25">
      <c r="C362" s="38"/>
      <c r="D362" s="38"/>
      <c r="E362" s="38"/>
      <c r="F362" s="38"/>
      <c r="G362" s="38"/>
      <c r="H362" s="57"/>
      <c r="I362" s="49"/>
      <c r="J362" s="49"/>
      <c r="K362" s="75"/>
      <c r="M362" s="73"/>
    </row>
    <row r="363" spans="2:13" s="36" customFormat="1" x14ac:dyDescent="0.25">
      <c r="C363" s="38"/>
      <c r="D363" s="38"/>
      <c r="E363" s="38"/>
      <c r="F363" s="38"/>
      <c r="G363" s="38"/>
      <c r="H363" s="57"/>
      <c r="I363" s="49"/>
      <c r="J363" s="49"/>
      <c r="K363" s="75"/>
      <c r="M363" s="73"/>
    </row>
    <row r="364" spans="2:13" x14ac:dyDescent="0.25">
      <c r="B364" s="36"/>
    </row>
    <row r="365" spans="2:13" x14ac:dyDescent="0.25">
      <c r="B365" s="36"/>
    </row>
    <row r="366" spans="2:13" x14ac:dyDescent="0.25">
      <c r="B366" s="36"/>
    </row>
  </sheetData>
  <autoFilter ref="B13:J329" xr:uid="{00000000-0009-0000-0000-000000000000}"/>
  <mergeCells count="163">
    <mergeCell ref="B284:B285"/>
    <mergeCell ref="J284:J285"/>
    <mergeCell ref="B286:B287"/>
    <mergeCell ref="J286:J287"/>
    <mergeCell ref="B297:B301"/>
    <mergeCell ref="J297:J301"/>
    <mergeCell ref="J256:J259"/>
    <mergeCell ref="B260:B265"/>
    <mergeCell ref="J260:J265"/>
    <mergeCell ref="B266:B280"/>
    <mergeCell ref="J266:J280"/>
    <mergeCell ref="B281:B283"/>
    <mergeCell ref="J281:J283"/>
    <mergeCell ref="B288:B292"/>
    <mergeCell ref="J288:J292"/>
    <mergeCell ref="B302:B305"/>
    <mergeCell ref="J302:J305"/>
    <mergeCell ref="B307:B310"/>
    <mergeCell ref="J307:J310"/>
    <mergeCell ref="B311:B313"/>
    <mergeCell ref="J311:J313"/>
    <mergeCell ref="B293:B294"/>
    <mergeCell ref="J293:J294"/>
    <mergeCell ref="B295:B296"/>
    <mergeCell ref="J295:J296"/>
    <mergeCell ref="B234:B235"/>
    <mergeCell ref="J234:J235"/>
    <mergeCell ref="B236:B239"/>
    <mergeCell ref="J236:J239"/>
    <mergeCell ref="B121:B123"/>
    <mergeCell ref="J121:J123"/>
    <mergeCell ref="J199:J201"/>
    <mergeCell ref="B219:B221"/>
    <mergeCell ref="J219:J221"/>
    <mergeCell ref="B222:B224"/>
    <mergeCell ref="J222:J224"/>
    <mergeCell ref="B199:B201"/>
    <mergeCell ref="B202:B203"/>
    <mergeCell ref="J202:J203"/>
    <mergeCell ref="B204:B206"/>
    <mergeCell ref="J204:J206"/>
    <mergeCell ref="B207:B215"/>
    <mergeCell ref="J207:J215"/>
    <mergeCell ref="B197:B198"/>
    <mergeCell ref="J197:J198"/>
    <mergeCell ref="B192:B194"/>
    <mergeCell ref="J192:J194"/>
    <mergeCell ref="B195:B196"/>
    <mergeCell ref="B170:B171"/>
    <mergeCell ref="D349:I349"/>
    <mergeCell ref="G341:J341"/>
    <mergeCell ref="D333:I333"/>
    <mergeCell ref="C335:J335"/>
    <mergeCell ref="C337:J337"/>
    <mergeCell ref="B343:J343"/>
    <mergeCell ref="C339:J339"/>
    <mergeCell ref="B329:J329"/>
    <mergeCell ref="B331:J331"/>
    <mergeCell ref="H328:I328"/>
    <mergeCell ref="B216:B218"/>
    <mergeCell ref="J216:J218"/>
    <mergeCell ref="C7:F7"/>
    <mergeCell ref="E11:E12"/>
    <mergeCell ref="F11:G11"/>
    <mergeCell ref="H11:J11"/>
    <mergeCell ref="D11:D12"/>
    <mergeCell ref="C11:C12"/>
    <mergeCell ref="B11:B12"/>
    <mergeCell ref="B133:B135"/>
    <mergeCell ref="J133:J135"/>
    <mergeCell ref="B80:B85"/>
    <mergeCell ref="J80:J85"/>
    <mergeCell ref="B63:B65"/>
    <mergeCell ref="J63:J65"/>
    <mergeCell ref="B91:B98"/>
    <mergeCell ref="J91:J98"/>
    <mergeCell ref="B124:B126"/>
    <mergeCell ref="J124:J126"/>
    <mergeCell ref="B102:B103"/>
    <mergeCell ref="B88:B89"/>
    <mergeCell ref="J88:J89"/>
    <mergeCell ref="J102:J103"/>
    <mergeCell ref="B317:B321"/>
    <mergeCell ref="J317:J321"/>
    <mergeCell ref="B151:B158"/>
    <mergeCell ref="J151:J158"/>
    <mergeCell ref="B159:B160"/>
    <mergeCell ref="J159:J160"/>
    <mergeCell ref="B161:B164"/>
    <mergeCell ref="J161:J164"/>
    <mergeCell ref="B175:B176"/>
    <mergeCell ref="J175:J176"/>
    <mergeCell ref="B177:B182"/>
    <mergeCell ref="J177:J182"/>
    <mergeCell ref="B165:B166"/>
    <mergeCell ref="J165:J166"/>
    <mergeCell ref="B172:B174"/>
    <mergeCell ref="J172:J174"/>
    <mergeCell ref="B240:B246"/>
    <mergeCell ref="J240:J246"/>
    <mergeCell ref="B247:B255"/>
    <mergeCell ref="J247:J255"/>
    <mergeCell ref="B256:B259"/>
    <mergeCell ref="J195:J196"/>
    <mergeCell ref="B227:B233"/>
    <mergeCell ref="J227:J233"/>
    <mergeCell ref="M48:O48"/>
    <mergeCell ref="J15:J17"/>
    <mergeCell ref="J18:J20"/>
    <mergeCell ref="J21:J24"/>
    <mergeCell ref="B15:B24"/>
    <mergeCell ref="J26:J60"/>
    <mergeCell ref="B26:B60"/>
    <mergeCell ref="B314:B316"/>
    <mergeCell ref="J314:J316"/>
    <mergeCell ref="B104:B106"/>
    <mergeCell ref="M86:O86"/>
    <mergeCell ref="B74:B76"/>
    <mergeCell ref="J74:J76"/>
    <mergeCell ref="M80:O80"/>
    <mergeCell ref="B77:B79"/>
    <mergeCell ref="J77:J79"/>
    <mergeCell ref="B71:B73"/>
    <mergeCell ref="J71:J73"/>
    <mergeCell ref="M71:O71"/>
    <mergeCell ref="B66:B70"/>
    <mergeCell ref="J66:J70"/>
    <mergeCell ref="M88:O88"/>
    <mergeCell ref="M87:O87"/>
    <mergeCell ref="B109:B110"/>
    <mergeCell ref="J170:J171"/>
    <mergeCell ref="B183:B184"/>
    <mergeCell ref="J183:J184"/>
    <mergeCell ref="B185:B190"/>
    <mergeCell ref="J185:J190"/>
    <mergeCell ref="B107:B108"/>
    <mergeCell ref="J107:J108"/>
    <mergeCell ref="B127:B128"/>
    <mergeCell ref="J127:J128"/>
    <mergeCell ref="B129:B132"/>
    <mergeCell ref="J129:J132"/>
    <mergeCell ref="J109:J110"/>
    <mergeCell ref="B111:B112"/>
    <mergeCell ref="J111:J112"/>
    <mergeCell ref="B113:B118"/>
    <mergeCell ref="J113:J118"/>
    <mergeCell ref="B147:B149"/>
    <mergeCell ref="J147:J149"/>
    <mergeCell ref="J136:J138"/>
    <mergeCell ref="B136:B138"/>
    <mergeCell ref="B119:B120"/>
    <mergeCell ref="J119:J120"/>
    <mergeCell ref="B99:B101"/>
    <mergeCell ref="J99:J101"/>
    <mergeCell ref="B139:B140"/>
    <mergeCell ref="J139:J140"/>
    <mergeCell ref="B141:B146"/>
    <mergeCell ref="J141:J146"/>
    <mergeCell ref="M49:O49"/>
    <mergeCell ref="M50:O50"/>
    <mergeCell ref="B167:B169"/>
    <mergeCell ref="J167:J169"/>
    <mergeCell ref="J104:J106"/>
  </mergeCells>
  <phoneticPr fontId="11" type="noConversion"/>
  <pageMargins left="0.7" right="0.7" top="0.75" bottom="0.75" header="0.3" footer="0.3"/>
  <pageSetup paperSize="9" scale="79" fitToHeight="0" orientation="landscape" r:id="rId1"/>
  <rowBreaks count="2" manualBreakCount="2">
    <brk id="149" min="1" max="9" man="1"/>
    <brk id="34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2025-01-10T19:41:26Z</dcterms:modified>
</cp:coreProperties>
</file>